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filterPrivacy="1" codeName="ThisWorkbook" defaultThemeVersion="124226"/>
  <xr:revisionPtr revIDLastSave="0" documentId="8_{C39F6DCE-7363-4414-BAE7-D4FE6C07A8AB}" xr6:coauthVersionLast="47" xr6:coauthVersionMax="47" xr10:uidLastSave="{00000000-0000-0000-0000-000000000000}"/>
  <workbookProtection workbookPassword="EF22" lockStructure="1"/>
  <bookViews>
    <workbookView xWindow="-110" yWindow="-110" windowWidth="19420" windowHeight="11500" tabRatio="937"/>
  </bookViews>
  <sheets>
    <sheet name="300" sheetId="1" r:id="rId1"/>
    <sheet name="1000" sheetId="3" r:id="rId2"/>
    <sheet name="001" sheetId="2" r:id="rId3"/>
    <sheet name="221" sheetId="4" r:id="rId4"/>
    <sheet name="311" sheetId="5" r:id="rId5"/>
    <sheet name="321" sheetId="6" r:id="rId6"/>
    <sheet name="641" sheetId="7" r:id="rId7"/>
    <sheet name="711" sheetId="8" r:id="rId8"/>
    <sheet name="746" sheetId="9" r:id="rId9"/>
    <sheet name="761" sheetId="10" r:id="rId10"/>
    <sheet name="771" sheetId="25" r:id="rId11"/>
    <sheet name="762" sheetId="11" r:id="rId12"/>
    <sheet name="763" sheetId="26" r:id="rId13"/>
    <sheet name="764" sheetId="27" r:id="rId14"/>
    <sheet name="811" sheetId="12" r:id="rId15"/>
    <sheet name="141" sheetId="13" r:id="rId16"/>
    <sheet name="201" sheetId="28" r:id="rId17"/>
    <sheet name="202" sheetId="30" r:id="rId18"/>
    <sheet name="312" sheetId="14" r:id="rId19"/>
    <sheet name="322" sheetId="15" r:id="rId20"/>
    <sheet name="451" sheetId="16" r:id="rId21"/>
    <sheet name="501" sheetId="17" r:id="rId22"/>
    <sheet name="642" sheetId="18" r:id="rId23"/>
    <sheet name="651" sheetId="19" r:id="rId24"/>
    <sheet name="933" sheetId="20" r:id="rId25"/>
    <sheet name="951" sheetId="21" r:id="rId26"/>
    <sheet name="996" sheetId="22" r:id="rId27"/>
    <sheet name="980" sheetId="23" r:id="rId28"/>
    <sheet name="i" sheetId="24" r:id="rId29"/>
  </sheets>
  <definedNames>
    <definedName name="_xlnm.Print_Area" localSheetId="0">'300'!$A$1:$F$119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4" i="25" l="1"/>
  <c r="N134" i="25"/>
  <c r="I135" i="25"/>
  <c r="N135" i="25"/>
  <c r="I136" i="25"/>
  <c r="N136" i="25"/>
  <c r="I137" i="25"/>
  <c r="N137" i="25"/>
  <c r="I138" i="25"/>
  <c r="N138" i="25"/>
  <c r="I139" i="25"/>
  <c r="N139" i="25"/>
  <c r="I140" i="25"/>
  <c r="N140" i="25"/>
  <c r="I141" i="25"/>
  <c r="N141" i="25"/>
  <c r="I142" i="25"/>
  <c r="N142" i="25"/>
  <c r="I143" i="25"/>
  <c r="N143" i="25"/>
  <c r="I144" i="25"/>
  <c r="N144" i="25"/>
  <c r="I145" i="25"/>
  <c r="N145" i="25"/>
  <c r="I146" i="25"/>
  <c r="N146" i="25"/>
  <c r="I147" i="25"/>
  <c r="N147" i="25"/>
  <c r="I148" i="25"/>
  <c r="N148" i="25"/>
  <c r="I149" i="25"/>
  <c r="N149" i="25"/>
  <c r="I150" i="25"/>
  <c r="N150" i="25"/>
  <c r="I151" i="25"/>
  <c r="N151" i="25"/>
  <c r="I152" i="25"/>
  <c r="N152" i="25"/>
  <c r="I153" i="25"/>
  <c r="N153" i="25"/>
  <c r="I154" i="25"/>
  <c r="N154" i="25"/>
  <c r="I155" i="25"/>
  <c r="N155" i="25"/>
  <c r="I156" i="25"/>
  <c r="N156" i="25"/>
  <c r="I157" i="25"/>
  <c r="N157" i="25"/>
  <c r="I158" i="25"/>
  <c r="N158" i="25"/>
  <c r="I159" i="25"/>
  <c r="N159" i="25"/>
  <c r="I160" i="25"/>
  <c r="N160" i="25"/>
  <c r="I161" i="25"/>
  <c r="N161" i="25"/>
  <c r="I162" i="25"/>
  <c r="N162" i="25"/>
  <c r="I163" i="25"/>
  <c r="N163" i="25"/>
  <c r="I164" i="25"/>
  <c r="N164" i="25"/>
  <c r="I165" i="25"/>
  <c r="N165" i="25"/>
  <c r="I166" i="25"/>
  <c r="N166" i="25"/>
  <c r="I167" i="25"/>
  <c r="N167" i="25"/>
  <c r="I168" i="25"/>
  <c r="N168" i="25"/>
  <c r="I169" i="25"/>
  <c r="N169" i="25"/>
  <c r="I170" i="25"/>
  <c r="N170" i="25"/>
  <c r="I171" i="25"/>
  <c r="N171" i="25"/>
  <c r="I172" i="25"/>
  <c r="N172" i="25"/>
  <c r="I173" i="25"/>
  <c r="N173" i="25"/>
  <c r="I174" i="25"/>
  <c r="N174" i="25"/>
  <c r="I175" i="25"/>
  <c r="N175" i="25"/>
  <c r="I176" i="25"/>
  <c r="N176" i="25"/>
  <c r="I177" i="25"/>
  <c r="N177" i="25"/>
  <c r="I178" i="25"/>
  <c r="N178" i="25"/>
  <c r="I179" i="25"/>
  <c r="N179" i="25"/>
  <c r="I180" i="25"/>
  <c r="N180" i="25"/>
  <c r="I181" i="25"/>
  <c r="N181" i="25"/>
  <c r="I182" i="25"/>
  <c r="N182" i="25"/>
  <c r="I183" i="25"/>
  <c r="N183" i="25"/>
  <c r="I184" i="25"/>
  <c r="N184" i="25"/>
  <c r="I185" i="25"/>
  <c r="N185" i="25"/>
  <c r="I186" i="25"/>
  <c r="N186" i="25"/>
  <c r="I187" i="25"/>
  <c r="N187" i="25"/>
  <c r="I188" i="25"/>
  <c r="N188" i="25"/>
  <c r="I189" i="25"/>
  <c r="N189" i="25"/>
  <c r="I190" i="25"/>
  <c r="N190" i="25"/>
  <c r="I191" i="25"/>
  <c r="N191" i="25"/>
  <c r="I192" i="25"/>
  <c r="N192" i="25"/>
  <c r="I193" i="25"/>
  <c r="N193" i="25"/>
  <c r="I194" i="25"/>
  <c r="N194" i="25"/>
  <c r="I195" i="25"/>
  <c r="N195" i="25"/>
  <c r="I99" i="25"/>
  <c r="N99" i="25"/>
  <c r="I100" i="25"/>
  <c r="N100" i="25"/>
  <c r="I101" i="25"/>
  <c r="N101" i="25"/>
  <c r="I102" i="25"/>
  <c r="N102" i="25"/>
  <c r="I103" i="25"/>
  <c r="N103" i="25"/>
  <c r="I104" i="25"/>
  <c r="N104" i="25"/>
  <c r="I105" i="25"/>
  <c r="N105" i="25"/>
  <c r="I106" i="25"/>
  <c r="N106" i="25"/>
  <c r="I107" i="25"/>
  <c r="N107" i="25"/>
  <c r="I108" i="25"/>
  <c r="N108" i="25"/>
  <c r="I109" i="25"/>
  <c r="N109" i="25"/>
  <c r="I110" i="25"/>
  <c r="N110" i="25"/>
  <c r="I111" i="25"/>
  <c r="N111" i="25"/>
  <c r="I112" i="25"/>
  <c r="N112" i="25"/>
  <c r="I113" i="25"/>
  <c r="N113" i="25"/>
  <c r="I114" i="25"/>
  <c r="N114" i="25"/>
  <c r="I115" i="25"/>
  <c r="N115" i="25"/>
  <c r="I116" i="25"/>
  <c r="N116" i="25"/>
  <c r="I117" i="25"/>
  <c r="N117" i="25"/>
  <c r="I118" i="25"/>
  <c r="N118" i="25"/>
  <c r="I119" i="25"/>
  <c r="N119" i="25"/>
  <c r="I120" i="25"/>
  <c r="N120" i="25"/>
  <c r="I121" i="25"/>
  <c r="N121" i="25"/>
  <c r="I122" i="25"/>
  <c r="N122" i="25"/>
  <c r="I123" i="25"/>
  <c r="N123" i="25"/>
  <c r="I124" i="25"/>
  <c r="N124" i="25"/>
  <c r="I125" i="25"/>
  <c r="N125" i="25"/>
  <c r="I126" i="25"/>
  <c r="N126" i="25"/>
  <c r="I127" i="25"/>
  <c r="N127" i="25"/>
  <c r="I128" i="25"/>
  <c r="N128" i="25"/>
  <c r="I129" i="25"/>
  <c r="N129" i="25"/>
  <c r="I130" i="25"/>
  <c r="N130" i="25"/>
  <c r="I131" i="25"/>
  <c r="N131" i="25"/>
  <c r="I132" i="25"/>
  <c r="N132" i="25"/>
  <c r="I133" i="25"/>
  <c r="N133" i="25"/>
  <c r="I40" i="25"/>
  <c r="N40" i="25"/>
  <c r="I41" i="25"/>
  <c r="N41" i="25"/>
  <c r="I42" i="25"/>
  <c r="N42" i="25"/>
  <c r="I43" i="25"/>
  <c r="N43" i="25"/>
  <c r="I44" i="25"/>
  <c r="N44" i="25"/>
  <c r="I45" i="25"/>
  <c r="N45" i="25"/>
  <c r="I46" i="25"/>
  <c r="N46" i="25"/>
  <c r="I47" i="25"/>
  <c r="N47" i="25"/>
  <c r="I48" i="25"/>
  <c r="N48" i="25"/>
  <c r="I49" i="25"/>
  <c r="N49" i="25"/>
  <c r="I50" i="25"/>
  <c r="N50" i="25"/>
  <c r="I51" i="25"/>
  <c r="N51" i="25"/>
  <c r="I52" i="25"/>
  <c r="N52" i="25"/>
  <c r="I53" i="25"/>
  <c r="N53" i="25"/>
  <c r="I54" i="25"/>
  <c r="N54" i="25"/>
  <c r="I55" i="25"/>
  <c r="N55" i="25"/>
  <c r="I56" i="25"/>
  <c r="N56" i="25"/>
  <c r="I57" i="25"/>
  <c r="N57" i="25"/>
  <c r="I58" i="25"/>
  <c r="N58" i="25"/>
  <c r="I59" i="25"/>
  <c r="N59" i="25"/>
  <c r="I60" i="25"/>
  <c r="N60" i="25"/>
  <c r="I61" i="25"/>
  <c r="N61" i="25"/>
  <c r="I62" i="25"/>
  <c r="N62" i="25"/>
  <c r="I63" i="25"/>
  <c r="N63" i="25"/>
  <c r="I64" i="25"/>
  <c r="N64" i="25"/>
  <c r="I65" i="25"/>
  <c r="N65" i="25"/>
  <c r="I66" i="25"/>
  <c r="N66" i="25"/>
  <c r="I67" i="25"/>
  <c r="N67" i="25"/>
  <c r="I68" i="25"/>
  <c r="N68" i="25"/>
  <c r="I69" i="25"/>
  <c r="N69" i="25"/>
  <c r="I70" i="25"/>
  <c r="N70" i="25"/>
  <c r="I71" i="25"/>
  <c r="N71" i="25"/>
  <c r="I72" i="25"/>
  <c r="N72" i="25"/>
  <c r="I73" i="25"/>
  <c r="N73" i="25"/>
  <c r="I74" i="25"/>
  <c r="N74" i="25"/>
  <c r="I75" i="25"/>
  <c r="N75" i="25"/>
  <c r="I76" i="25"/>
  <c r="N76" i="25"/>
  <c r="I77" i="25"/>
  <c r="N77" i="25"/>
  <c r="I78" i="25"/>
  <c r="N78" i="25"/>
  <c r="I79" i="25"/>
  <c r="N79" i="25"/>
  <c r="I80" i="25"/>
  <c r="N80" i="25"/>
  <c r="I81" i="25"/>
  <c r="N81" i="25"/>
  <c r="I82" i="25"/>
  <c r="N82" i="25"/>
  <c r="I83" i="25"/>
  <c r="N83" i="25"/>
  <c r="I84" i="25"/>
  <c r="N84" i="25"/>
  <c r="I85" i="25"/>
  <c r="N85" i="25"/>
  <c r="I86" i="25"/>
  <c r="N86" i="25"/>
  <c r="I87" i="25"/>
  <c r="N87" i="25"/>
  <c r="I88" i="25"/>
  <c r="N88" i="25"/>
  <c r="I89" i="25"/>
  <c r="N89" i="25"/>
  <c r="I90" i="25"/>
  <c r="N90" i="25"/>
  <c r="I91" i="25"/>
  <c r="N91" i="25"/>
  <c r="I92" i="25"/>
  <c r="N92" i="25"/>
  <c r="I93" i="25"/>
  <c r="N93" i="25"/>
  <c r="I94" i="25"/>
  <c r="N94" i="25"/>
  <c r="I95" i="25"/>
  <c r="N95" i="25"/>
  <c r="I96" i="25"/>
  <c r="N96" i="25"/>
  <c r="I97" i="25"/>
  <c r="N97" i="25"/>
  <c r="I98" i="25"/>
  <c r="N98" i="25"/>
  <c r="C5" i="3"/>
  <c r="I27" i="25"/>
  <c r="N27" i="25"/>
  <c r="I28" i="25"/>
  <c r="N28" i="25"/>
  <c r="I29" i="25"/>
  <c r="N29" i="25"/>
  <c r="I30" i="25"/>
  <c r="N30" i="25"/>
  <c r="I31" i="25"/>
  <c r="N31" i="25"/>
  <c r="I32" i="25"/>
  <c r="N32" i="25"/>
  <c r="I33" i="25"/>
  <c r="N33" i="25"/>
  <c r="I34" i="25"/>
  <c r="N34" i="25"/>
  <c r="I35" i="25"/>
  <c r="N35" i="25"/>
  <c r="I36" i="25"/>
  <c r="N36" i="25"/>
  <c r="I37" i="25"/>
  <c r="N37" i="25"/>
  <c r="I38" i="25"/>
  <c r="N38" i="25"/>
  <c r="I39" i="25"/>
  <c r="N39" i="25"/>
  <c r="I25" i="25"/>
  <c r="N25" i="25"/>
  <c r="I26" i="25"/>
  <c r="N26" i="25"/>
  <c r="H22" i="20"/>
  <c r="D98" i="1"/>
  <c r="G22" i="20"/>
  <c r="F22" i="20"/>
  <c r="F23" i="20"/>
  <c r="C1" i="15"/>
  <c r="C1" i="9"/>
  <c r="G23" i="19"/>
  <c r="D82" i="1"/>
  <c r="H23" i="18"/>
  <c r="D81" i="1"/>
  <c r="E83" i="1"/>
  <c r="F83" i="1"/>
  <c r="D24" i="21"/>
  <c r="D101" i="1"/>
  <c r="G22" i="16"/>
  <c r="D75" i="1"/>
  <c r="E75" i="1"/>
  <c r="F75" i="1"/>
  <c r="D47" i="13"/>
  <c r="D69" i="1"/>
  <c r="E70" i="1"/>
  <c r="F70" i="1"/>
  <c r="H35" i="14"/>
  <c r="D72" i="1"/>
  <c r="E74" i="1"/>
  <c r="F74" i="1"/>
  <c r="G22" i="15"/>
  <c r="D73" i="1"/>
  <c r="F16" i="9"/>
  <c r="D40" i="1"/>
  <c r="D20" i="8"/>
  <c r="D35" i="1"/>
  <c r="E42" i="1"/>
  <c r="D42" i="7"/>
  <c r="D32" i="1"/>
  <c r="E33" i="1"/>
  <c r="F33" i="1"/>
  <c r="F32" i="6"/>
  <c r="D23" i="1"/>
  <c r="F39" i="5"/>
  <c r="D22" i="1"/>
  <c r="E24" i="1"/>
  <c r="D48" i="4"/>
  <c r="D20" i="1"/>
  <c r="E20" i="1"/>
  <c r="E58" i="1"/>
  <c r="J15" i="25"/>
  <c r="D14" i="10"/>
  <c r="K15" i="25"/>
  <c r="D15" i="10"/>
  <c r="L15" i="25"/>
  <c r="D16" i="10"/>
  <c r="M15" i="25"/>
  <c r="D17" i="10"/>
  <c r="N20" i="25"/>
  <c r="N21" i="25"/>
  <c r="N22" i="25"/>
  <c r="N15" i="25"/>
  <c r="N23" i="25"/>
  <c r="N24" i="25"/>
  <c r="E38" i="3"/>
  <c r="F38" i="3"/>
  <c r="E16" i="3"/>
  <c r="F23" i="3"/>
  <c r="E22" i="3"/>
  <c r="E32" i="3"/>
  <c r="F32" i="3"/>
  <c r="E34" i="3"/>
  <c r="F34" i="3"/>
  <c r="H15" i="25"/>
  <c r="D19" i="10"/>
  <c r="F18" i="30"/>
  <c r="F15" i="30"/>
  <c r="F27" i="30"/>
  <c r="A32" i="30"/>
  <c r="E32" i="30"/>
  <c r="F21" i="30"/>
  <c r="F24" i="30"/>
  <c r="C5" i="10"/>
  <c r="C5" i="19"/>
  <c r="C5" i="22"/>
  <c r="C9" i="10"/>
  <c r="C9" i="25"/>
  <c r="B9" i="28"/>
  <c r="I15" i="28"/>
  <c r="I18" i="28"/>
  <c r="I21" i="28"/>
  <c r="I33" i="28"/>
  <c r="I24" i="28"/>
  <c r="I27" i="28"/>
  <c r="I30" i="28"/>
  <c r="I15" i="26"/>
  <c r="I18" i="26"/>
  <c r="I21" i="26"/>
  <c r="I24" i="26"/>
  <c r="I27" i="26"/>
  <c r="I30" i="26"/>
  <c r="E18" i="12"/>
  <c r="E12" i="12"/>
  <c r="E13" i="12"/>
  <c r="E15" i="12"/>
  <c r="E16" i="12"/>
  <c r="E17" i="12"/>
  <c r="E19" i="12"/>
  <c r="E14" i="12"/>
  <c r="E20" i="12"/>
  <c r="E21" i="12"/>
  <c r="C6" i="10"/>
  <c r="C6" i="25"/>
  <c r="C7" i="10"/>
  <c r="C7" i="25"/>
  <c r="B7" i="28"/>
  <c r="C8" i="10"/>
  <c r="C8" i="25"/>
  <c r="C1" i="10"/>
  <c r="C1" i="25"/>
  <c r="C2" i="6"/>
  <c r="C2" i="15"/>
  <c r="C1" i="6"/>
  <c r="E93" i="1"/>
  <c r="E87" i="1"/>
  <c r="F87" i="1"/>
  <c r="E17" i="1"/>
  <c r="F17" i="1"/>
  <c r="E27" i="1"/>
  <c r="F27" i="1"/>
  <c r="E59" i="1"/>
  <c r="F60" i="1"/>
  <c r="F14" i="30"/>
  <c r="F26" i="30"/>
  <c r="F17" i="30"/>
  <c r="F20" i="30"/>
  <c r="F23" i="30"/>
  <c r="E27" i="30"/>
  <c r="E26" i="30"/>
  <c r="D27" i="30"/>
  <c r="D26" i="30"/>
  <c r="C2" i="10"/>
  <c r="C2" i="19"/>
  <c r="C2" i="18"/>
  <c r="C2" i="17"/>
  <c r="I14" i="28"/>
  <c r="I17" i="28"/>
  <c r="J17" i="28"/>
  <c r="I20" i="28"/>
  <c r="I26" i="28"/>
  <c r="I23" i="28"/>
  <c r="I29" i="28"/>
  <c r="I14" i="26"/>
  <c r="I32" i="26"/>
  <c r="I17" i="26"/>
  <c r="I20" i="26"/>
  <c r="I23" i="26"/>
  <c r="I26" i="26"/>
  <c r="I29" i="26"/>
  <c r="C20" i="8"/>
  <c r="C5" i="2"/>
  <c r="C5" i="5"/>
  <c r="C5" i="14"/>
  <c r="C32" i="28"/>
  <c r="D32" i="28"/>
  <c r="E32" i="28"/>
  <c r="F32" i="28"/>
  <c r="G32" i="28"/>
  <c r="H32" i="28"/>
  <c r="C33" i="28"/>
  <c r="D33" i="28"/>
  <c r="E33" i="28"/>
  <c r="F33" i="28"/>
  <c r="G33" i="28"/>
  <c r="H33" i="28"/>
  <c r="C32" i="26"/>
  <c r="D32" i="26"/>
  <c r="E32" i="26"/>
  <c r="F32" i="26"/>
  <c r="G32" i="26"/>
  <c r="H32" i="26"/>
  <c r="C33" i="26"/>
  <c r="D33" i="26"/>
  <c r="E33" i="26"/>
  <c r="F33" i="26"/>
  <c r="G33" i="26"/>
  <c r="H33" i="26"/>
  <c r="C16" i="23"/>
  <c r="C21" i="23"/>
  <c r="C22" i="23"/>
  <c r="C19" i="23"/>
  <c r="D16" i="23"/>
  <c r="D19" i="23"/>
  <c r="D21" i="23"/>
  <c r="I21" i="23"/>
  <c r="E19" i="23"/>
  <c r="E21" i="23"/>
  <c r="E22" i="23"/>
  <c r="E16" i="23"/>
  <c r="F16" i="23"/>
  <c r="F21" i="23"/>
  <c r="F19" i="23"/>
  <c r="G19" i="23"/>
  <c r="G16" i="23"/>
  <c r="G21" i="23"/>
  <c r="H16" i="23"/>
  <c r="H19" i="23"/>
  <c r="H21" i="23"/>
  <c r="I13" i="23"/>
  <c r="I14" i="23"/>
  <c r="I15" i="23"/>
  <c r="I16" i="23"/>
  <c r="I17" i="23"/>
  <c r="I19" i="23"/>
  <c r="I18" i="23"/>
  <c r="I20" i="23"/>
  <c r="D23" i="22"/>
  <c r="F107" i="1"/>
  <c r="C1" i="2"/>
  <c r="B1" i="11"/>
  <c r="C1" i="20"/>
  <c r="C2" i="2"/>
  <c r="B2" i="11"/>
  <c r="C2" i="20"/>
  <c r="C6" i="2"/>
  <c r="B6" i="11"/>
  <c r="C6" i="20"/>
  <c r="C7" i="2"/>
  <c r="B7" i="11"/>
  <c r="C7" i="20"/>
  <c r="C8" i="2"/>
  <c r="C8" i="5"/>
  <c r="C8" i="14"/>
  <c r="C9" i="2"/>
  <c r="B9" i="11"/>
  <c r="C9" i="20"/>
  <c r="C1" i="8"/>
  <c r="C1" i="16"/>
  <c r="C2" i="8"/>
  <c r="C2" i="16"/>
  <c r="C5" i="8"/>
  <c r="C5" i="16"/>
  <c r="C6" i="8"/>
  <c r="C6" i="16"/>
  <c r="C7" i="8"/>
  <c r="C7" i="16"/>
  <c r="C8" i="8"/>
  <c r="C8" i="16"/>
  <c r="C9" i="8"/>
  <c r="C9" i="16"/>
  <c r="C5" i="6"/>
  <c r="C5" i="15"/>
  <c r="C6" i="6"/>
  <c r="C6" i="15"/>
  <c r="C7" i="5"/>
  <c r="C7" i="14"/>
  <c r="C7" i="15"/>
  <c r="C8" i="6"/>
  <c r="C8" i="15"/>
  <c r="C9" i="6"/>
  <c r="C9" i="15"/>
  <c r="C1" i="4"/>
  <c r="C1" i="5"/>
  <c r="C1" i="14"/>
  <c r="C2" i="5"/>
  <c r="C2" i="14"/>
  <c r="C2" i="4"/>
  <c r="C2" i="13"/>
  <c r="C5" i="4"/>
  <c r="C5" i="13"/>
  <c r="C6" i="4"/>
  <c r="C6" i="13"/>
  <c r="C7" i="4"/>
  <c r="C7" i="13"/>
  <c r="C8" i="4"/>
  <c r="C8" i="13"/>
  <c r="C9" i="4"/>
  <c r="C9" i="13"/>
  <c r="C1" i="3"/>
  <c r="C1" i="12"/>
  <c r="C2" i="3"/>
  <c r="C2" i="12"/>
  <c r="C5" i="12"/>
  <c r="C9" i="3"/>
  <c r="C9" i="12"/>
  <c r="C22" i="12"/>
  <c r="D22" i="12"/>
  <c r="C25" i="11"/>
  <c r="F15" i="25"/>
  <c r="G15" i="25"/>
  <c r="I20" i="25"/>
  <c r="I21" i="25"/>
  <c r="I15" i="25"/>
  <c r="I22" i="25"/>
  <c r="I23" i="25"/>
  <c r="I24" i="25"/>
  <c r="C2" i="9"/>
  <c r="C5" i="9"/>
  <c r="C6" i="9"/>
  <c r="C7" i="9"/>
  <c r="C8" i="9"/>
  <c r="C9" i="9"/>
  <c r="E15" i="8"/>
  <c r="C1" i="7"/>
  <c r="C5" i="7"/>
  <c r="C6" i="7"/>
  <c r="C7" i="7"/>
  <c r="C8" i="7"/>
  <c r="C9" i="7"/>
  <c r="C7" i="6"/>
  <c r="C14" i="2"/>
  <c r="D14" i="2"/>
  <c r="E14" i="2"/>
  <c r="F14" i="2"/>
  <c r="C17" i="2"/>
  <c r="D17" i="2"/>
  <c r="E17" i="2"/>
  <c r="F17" i="2"/>
  <c r="C20" i="2"/>
  <c r="D20" i="2"/>
  <c r="E20" i="2"/>
  <c r="F20" i="2"/>
  <c r="C26" i="2"/>
  <c r="D26" i="2"/>
  <c r="E26" i="2"/>
  <c r="F26" i="2"/>
  <c r="E89" i="1"/>
  <c r="E14" i="8"/>
  <c r="H23" i="19"/>
  <c r="E17" i="8"/>
  <c r="I23" i="18"/>
  <c r="E12" i="8"/>
  <c r="E20" i="8"/>
  <c r="E19" i="8"/>
  <c r="E18" i="8"/>
  <c r="A38" i="14"/>
  <c r="F38" i="14"/>
  <c r="E16" i="8"/>
  <c r="E13" i="8"/>
  <c r="C9" i="5"/>
  <c r="C9" i="14"/>
  <c r="C9" i="19"/>
  <c r="C9" i="22"/>
  <c r="C8" i="19"/>
  <c r="C2" i="7"/>
  <c r="C1" i="18"/>
  <c r="C1" i="17"/>
  <c r="C7" i="19"/>
  <c r="C7" i="22"/>
  <c r="C9" i="18"/>
  <c r="C9" i="17"/>
  <c r="C7" i="18"/>
  <c r="C7" i="21"/>
  <c r="B7" i="24"/>
  <c r="C7" i="17"/>
  <c r="D44" i="1"/>
  <c r="I32" i="28"/>
  <c r="J20" i="28"/>
  <c r="J23" i="28"/>
  <c r="C1" i="13"/>
  <c r="B7" i="23"/>
  <c r="C6" i="19"/>
  <c r="C6" i="22"/>
  <c r="C6" i="3"/>
  <c r="C6" i="12"/>
  <c r="C6" i="5"/>
  <c r="C6" i="14"/>
  <c r="C1" i="19"/>
  <c r="C1" i="22"/>
  <c r="B9" i="26"/>
  <c r="C7" i="30"/>
  <c r="B7" i="26"/>
  <c r="C2" i="21"/>
  <c r="C2" i="25"/>
  <c r="D22" i="23"/>
  <c r="C7" i="3"/>
  <c r="C7" i="12"/>
  <c r="C8" i="18"/>
  <c r="C8" i="17"/>
  <c r="B8" i="23"/>
  <c r="C8" i="22"/>
  <c r="J29" i="28"/>
  <c r="B7" i="27"/>
  <c r="J15" i="28"/>
  <c r="J18" i="28"/>
  <c r="J27" i="28"/>
  <c r="J30" i="28"/>
  <c r="A38" i="28"/>
  <c r="G38" i="28"/>
  <c r="J29" i="26"/>
  <c r="J20" i="26"/>
  <c r="J23" i="26"/>
  <c r="J26" i="26"/>
  <c r="J17" i="26"/>
  <c r="B2" i="23"/>
  <c r="C2" i="22"/>
  <c r="B1" i="27"/>
  <c r="C1" i="30"/>
  <c r="B1" i="28"/>
  <c r="B1" i="26"/>
  <c r="F22" i="23"/>
  <c r="G22" i="23"/>
  <c r="H22" i="23"/>
  <c r="I22" i="23"/>
  <c r="J30" i="26"/>
  <c r="J24" i="28"/>
  <c r="F33" i="3"/>
  <c r="F35" i="3"/>
  <c r="F39" i="3"/>
  <c r="B8" i="28"/>
  <c r="B8" i="27"/>
  <c r="B8" i="26"/>
  <c r="C8" i="30"/>
  <c r="D18" i="10"/>
  <c r="D20" i="10"/>
  <c r="A23" i="10"/>
  <c r="C23" i="10"/>
  <c r="B2" i="26"/>
  <c r="C2" i="30"/>
  <c r="B2" i="27"/>
  <c r="B2" i="28"/>
  <c r="O15" i="25"/>
  <c r="D43" i="1"/>
  <c r="E45" i="1"/>
  <c r="F46" i="1"/>
  <c r="D11" i="25"/>
  <c r="J11" i="25"/>
  <c r="D25" i="11"/>
  <c r="C6" i="30"/>
  <c r="B6" i="26"/>
  <c r="B6" i="27"/>
  <c r="B6" i="28"/>
  <c r="I33" i="26"/>
  <c r="F25" i="1"/>
  <c r="J14" i="26"/>
  <c r="J32" i="26"/>
  <c r="B5" i="11"/>
  <c r="C5" i="20"/>
  <c r="C5" i="18"/>
  <c r="C8" i="21"/>
  <c r="B8" i="24"/>
  <c r="J26" i="28"/>
  <c r="B1" i="23"/>
  <c r="B9" i="23"/>
  <c r="J14" i="28"/>
  <c r="B8" i="11"/>
  <c r="C8" i="20"/>
  <c r="C9" i="21"/>
  <c r="B9" i="24"/>
  <c r="B9" i="27"/>
  <c r="B2" i="24"/>
  <c r="C8" i="3"/>
  <c r="C8" i="12"/>
  <c r="C5" i="25"/>
  <c r="J21" i="28"/>
  <c r="C6" i="18"/>
  <c r="E22" i="12"/>
  <c r="C1" i="21"/>
  <c r="B1" i="24"/>
  <c r="B6" i="23"/>
  <c r="C9" i="30"/>
  <c r="J32" i="28"/>
  <c r="D16" i="17"/>
  <c r="D26" i="17"/>
  <c r="D103" i="1"/>
  <c r="E104" i="1"/>
  <c r="F105" i="1"/>
  <c r="B17" i="12"/>
  <c r="B16" i="12"/>
  <c r="D48" i="1"/>
  <c r="E50" i="1"/>
  <c r="F50" i="1"/>
  <c r="F61" i="1"/>
  <c r="B18" i="12"/>
  <c r="B12" i="12"/>
  <c r="B20" i="12"/>
  <c r="B13" i="12"/>
  <c r="B15" i="12"/>
  <c r="B21" i="12"/>
  <c r="C6" i="21"/>
  <c r="B6" i="24"/>
  <c r="C6" i="17"/>
  <c r="J18" i="26"/>
  <c r="J27" i="26"/>
  <c r="A36" i="26"/>
  <c r="G36" i="26"/>
  <c r="J21" i="26"/>
  <c r="J24" i="26"/>
  <c r="B5" i="28"/>
  <c r="C5" i="30"/>
  <c r="B5" i="26"/>
  <c r="B5" i="27"/>
  <c r="B14" i="12"/>
  <c r="J15" i="26"/>
  <c r="J33" i="26"/>
  <c r="C5" i="17"/>
  <c r="C5" i="21"/>
  <c r="B5" i="24"/>
  <c r="B5" i="23"/>
  <c r="E24" i="11"/>
  <c r="E21" i="11"/>
  <c r="E19" i="11"/>
  <c r="E20" i="11"/>
  <c r="E13" i="11"/>
  <c r="E14" i="11"/>
  <c r="E23" i="11"/>
  <c r="E16" i="11"/>
  <c r="E12" i="11"/>
  <c r="E25" i="11"/>
  <c r="E18" i="11"/>
  <c r="E22" i="11"/>
  <c r="A29" i="11"/>
  <c r="C29" i="11"/>
  <c r="E17" i="11"/>
  <c r="E15" i="11"/>
  <c r="B19" i="12"/>
  <c r="J33" i="28"/>
  <c r="B12" i="17"/>
  <c r="B13" i="17"/>
  <c r="B14" i="17"/>
  <c r="B25" i="17"/>
  <c r="B17" i="17"/>
  <c r="B18" i="17"/>
  <c r="B22" i="17"/>
  <c r="B23" i="17"/>
  <c r="B21" i="17"/>
  <c r="D76" i="1"/>
  <c r="E76" i="1"/>
  <c r="F76" i="1"/>
  <c r="F106" i="1"/>
  <c r="B110" i="1"/>
  <c r="D110" i="1"/>
  <c r="B24" i="17"/>
</calcChain>
</file>

<file path=xl/sharedStrings.xml><?xml version="1.0" encoding="utf-8"?>
<sst xmlns="http://schemas.openxmlformats.org/spreadsheetml/2006/main" count="906" uniqueCount="444">
  <si>
    <t>ASSETS</t>
  </si>
  <si>
    <t>Item Description</t>
  </si>
  <si>
    <t>CASH:</t>
  </si>
  <si>
    <t>Total Cash</t>
  </si>
  <si>
    <t>DUE FROM:</t>
  </si>
  <si>
    <t>Banks in Nigeria:</t>
  </si>
  <si>
    <t>Balances with Banks (Specify, MMFBR 221)</t>
  </si>
  <si>
    <t>Secured with Treasury Bills (Specify, MMFBR 311)</t>
  </si>
  <si>
    <t>Unsecured (Specify, MMFBR 321)</t>
  </si>
  <si>
    <t>Total Placement with Banks/Discount Houses</t>
  </si>
  <si>
    <t>Total Due From</t>
  </si>
  <si>
    <t>SHORT TERM INVESTMENTS:</t>
  </si>
  <si>
    <t>Treasury Bills</t>
  </si>
  <si>
    <t>LONG-TERM INVESTMENTS:</t>
  </si>
  <si>
    <t>Quoted Companies</t>
  </si>
  <si>
    <t>Unquoted Companies</t>
  </si>
  <si>
    <t>Subsidiary Companies</t>
  </si>
  <si>
    <t>Others (Specify, MMFBR 641)</t>
  </si>
  <si>
    <t>Total Long-Term Investments</t>
  </si>
  <si>
    <t>LOANS AND ADVANCES/LEASES</t>
  </si>
  <si>
    <t>Micro Loans (Specify, MMFBR 711)</t>
  </si>
  <si>
    <t>Small and Medium Enterprises Loans</t>
  </si>
  <si>
    <t>Bills Discounted</t>
  </si>
  <si>
    <t>Hire Purchase</t>
  </si>
  <si>
    <t>Advances Under Micro-Leases</t>
  </si>
  <si>
    <t>Other Loans (Specify, MMFBR 746)</t>
  </si>
  <si>
    <t>Staff Loans</t>
  </si>
  <si>
    <t>Total Loans and Advances/Leases</t>
  </si>
  <si>
    <t>Specific Loan/Lease Loss Provision (Specify, MMFBR 771)</t>
  </si>
  <si>
    <t>General Loan/Lease Loss Provision</t>
  </si>
  <si>
    <t>Total Loan/Lease Loss Provision</t>
  </si>
  <si>
    <t>Net Loans and Advances</t>
  </si>
  <si>
    <t>OTHER ASSETS:</t>
  </si>
  <si>
    <t>Total Other Assets (Specify, MMFBR 811)</t>
  </si>
  <si>
    <t>Provision for Losses on Other Assets</t>
  </si>
  <si>
    <t>Other Assets (Net)</t>
  </si>
  <si>
    <t>FIXED ASSETS</t>
  </si>
  <si>
    <t>Freehold Land and Building</t>
  </si>
  <si>
    <t>Leasehold Land and Building</t>
  </si>
  <si>
    <t>Plant and Machinery</t>
  </si>
  <si>
    <t>Furniture and Fixtures</t>
  </si>
  <si>
    <t>Motor Vehicles</t>
  </si>
  <si>
    <t>Office Equipment</t>
  </si>
  <si>
    <t>Total Fixed Assets</t>
  </si>
  <si>
    <t>Less Accumulated Depreciation</t>
  </si>
  <si>
    <t>Net Fixed Assets</t>
  </si>
  <si>
    <t>TOTAL ASSETS</t>
  </si>
  <si>
    <t>LIABILITIES</t>
  </si>
  <si>
    <t>DEPOSITS:</t>
  </si>
  <si>
    <t>Demand Deposits</t>
  </si>
  <si>
    <t>Mandatory Deposits</t>
  </si>
  <si>
    <t>Voluntary Savings Deposits</t>
  </si>
  <si>
    <t>Time/Term Deposits</t>
  </si>
  <si>
    <t>Other Deposits (Specify, MMFBR 141)</t>
  </si>
  <si>
    <t>Total Deposits</t>
  </si>
  <si>
    <t>TAKINGS FROM:</t>
  </si>
  <si>
    <t>Banks in Nigeria (Specify, MMFBR 312)</t>
  </si>
  <si>
    <t>Other Institutions (Specify, MMFBR 322)</t>
  </si>
  <si>
    <t>Total Takings</t>
  </si>
  <si>
    <t>Re-financing Facilities (Specify, MMFBR 451)</t>
  </si>
  <si>
    <t>Other Liabilities (Specify 501)</t>
  </si>
  <si>
    <t>BORROWINGS (On-lending):</t>
  </si>
  <si>
    <t>Federal Government</t>
  </si>
  <si>
    <t>State Government</t>
  </si>
  <si>
    <t>Local Government</t>
  </si>
  <si>
    <t>Foreign Agencies (Specify, MMFBR642)</t>
  </si>
  <si>
    <t>Others (Specify, MMFBR 651)</t>
  </si>
  <si>
    <t>Total Borrowings</t>
  </si>
  <si>
    <t>DEBENTURE/LOAN STOCK:</t>
  </si>
  <si>
    <t>Redeemable Debenture</t>
  </si>
  <si>
    <t>Irredeemable Debenture</t>
  </si>
  <si>
    <t>Total Debentures/Loans Stock</t>
  </si>
  <si>
    <t>CAPITAL</t>
  </si>
  <si>
    <t>Authorised Share Capital</t>
  </si>
  <si>
    <t>Ordinary Shares</t>
  </si>
  <si>
    <t>Preference Shares</t>
  </si>
  <si>
    <t>Total Capital</t>
  </si>
  <si>
    <t>RESERVES:</t>
  </si>
  <si>
    <t>Statutory Reserve</t>
  </si>
  <si>
    <t>Share Premium</t>
  </si>
  <si>
    <t>General Reserve</t>
  </si>
  <si>
    <t>Deferred Grants/Donations Reserves (Specify, MMFBR 933)</t>
  </si>
  <si>
    <t>Bonus Reserves</t>
  </si>
  <si>
    <t>Revaluation Reserves</t>
  </si>
  <si>
    <t>Other Reserves (Specify, MMFBR 951)</t>
  </si>
  <si>
    <t>Total Reserves</t>
  </si>
  <si>
    <t>TOTAL CAPITAL &amp; RESERVES</t>
  </si>
  <si>
    <t>TOTAL LIABILITIES</t>
  </si>
  <si>
    <t>Current Month</t>
  </si>
  <si>
    <t>Number</t>
  </si>
  <si>
    <t>Total New Loans Disbursed</t>
  </si>
  <si>
    <t>Borrowers:</t>
  </si>
  <si>
    <t>Female</t>
  </si>
  <si>
    <t>Male</t>
  </si>
  <si>
    <t>Clients Drop-outs:</t>
  </si>
  <si>
    <t>Depositors:</t>
  </si>
  <si>
    <t>MALE</t>
  </si>
  <si>
    <t>FEMALE</t>
  </si>
  <si>
    <t>Senior Staff</t>
  </si>
  <si>
    <t>Junior Staff</t>
  </si>
  <si>
    <t>Total Staff</t>
  </si>
  <si>
    <t>Number of Loan officers</t>
  </si>
  <si>
    <t>Staff Resigned, Terminated, Dismissed etc in the Month (Specify)</t>
  </si>
  <si>
    <t>New Recruitments in the Month (Specify)</t>
  </si>
  <si>
    <t>Date of Last CBN/NDIC Examination</t>
  </si>
  <si>
    <t>Recommended Provision as at Last Examination</t>
  </si>
  <si>
    <t>Financial Year End</t>
  </si>
  <si>
    <t>Number of Branches in Operation:</t>
  </si>
  <si>
    <t>Existing:</t>
  </si>
  <si>
    <t>New</t>
  </si>
  <si>
    <t>Closed</t>
  </si>
  <si>
    <t>……………………………………</t>
  </si>
  <si>
    <t>…………………………………………….</t>
  </si>
  <si>
    <t>AUTHORISED SIGNATORY</t>
  </si>
  <si>
    <t>In the event of a query, Other Financial Institutions Department may contact: (block letters please)</t>
  </si>
  <si>
    <t>NAME:</t>
  </si>
  <si>
    <t>Tel No.</t>
  </si>
  <si>
    <t xml:space="preserve">      </t>
  </si>
  <si>
    <t>BANK’S CODE</t>
  </si>
  <si>
    <t>NAME OF BANK</t>
  </si>
  <si>
    <t>TOTAL</t>
  </si>
  <si>
    <t>TENOR</t>
  </si>
  <si>
    <t>MATURITY DATE</t>
  </si>
  <si>
    <t>NATURE OF INVESTMENTS</t>
  </si>
  <si>
    <t>S/N</t>
  </si>
  <si>
    <t>LENDING MODEL</t>
  </si>
  <si>
    <t>NUMBER</t>
  </si>
  <si>
    <t>AMOUNT  (N'000)</t>
  </si>
  <si>
    <t>%</t>
  </si>
  <si>
    <t>Individuals</t>
  </si>
  <si>
    <t>Solidarity Group</t>
  </si>
  <si>
    <t>Neighborhood and Small Group Revolving Funds</t>
  </si>
  <si>
    <t>Village Banking</t>
  </si>
  <si>
    <t>Wholesale lending</t>
  </si>
  <si>
    <t>Credit Unions</t>
  </si>
  <si>
    <t>Staff</t>
  </si>
  <si>
    <t>Others - Specify</t>
  </si>
  <si>
    <t>Total</t>
  </si>
  <si>
    <t>Names of Beneficiary</t>
  </si>
  <si>
    <t>Date Facility Granted</t>
  </si>
  <si>
    <t>Tenor</t>
  </si>
  <si>
    <t>Status of Facility</t>
  </si>
  <si>
    <t>Performing</t>
  </si>
  <si>
    <t>Non-Performing (Portfolio-At-Risk)</t>
  </si>
  <si>
    <t>Pass &amp; Watch</t>
  </si>
  <si>
    <t>Doubtful</t>
  </si>
  <si>
    <t>Lost</t>
  </si>
  <si>
    <t>Total Porfolio-At-Risk</t>
  </si>
  <si>
    <t>SECTOR</t>
  </si>
  <si>
    <t>NUMBER OF LOANS</t>
  </si>
  <si>
    <t>Agriculture &amp; Forestry</t>
  </si>
  <si>
    <t>Mining &amp; Quarry</t>
  </si>
  <si>
    <t>Manufacturing &amp; Food Processing</t>
  </si>
  <si>
    <t>Trade &amp; Commerce</t>
  </si>
  <si>
    <t>Transport &amp; Communication</t>
  </si>
  <si>
    <t>Real Estate &amp; Construction</t>
  </si>
  <si>
    <t>Rent/Housing</t>
  </si>
  <si>
    <t>Consumer/Personal</t>
  </si>
  <si>
    <t>Health</t>
  </si>
  <si>
    <t>Education</t>
  </si>
  <si>
    <t>Tourism &amp; Hospitality</t>
  </si>
  <si>
    <t>Purchase of Shares</t>
  </si>
  <si>
    <t>Others (Specify)</t>
  </si>
  <si>
    <t>CODE</t>
  </si>
  <si>
    <t>ITEM</t>
  </si>
  <si>
    <t>Note: Please provide a breakdown of any item that is equal to or greater than 10% of Total Other Assets.</t>
  </si>
  <si>
    <t>TYPE OF DEPOSIT</t>
  </si>
  <si>
    <t>Bank's Code</t>
  </si>
  <si>
    <t>Name of Banks</t>
  </si>
  <si>
    <t>Rate</t>
  </si>
  <si>
    <t>Maturity Date</t>
  </si>
  <si>
    <t>Name of Institution</t>
  </si>
  <si>
    <t>Uncleared Effects / Transit items</t>
  </si>
  <si>
    <t>Un-audited Profit to Date</t>
  </si>
  <si>
    <t>Interest-in-Suspense</t>
  </si>
  <si>
    <t>Provision for Taxation</t>
  </si>
  <si>
    <t>Note: Please provide a breakdown of any item that is equal to or greater than 10% of Total Other Liabilities.</t>
  </si>
  <si>
    <t>Name of Lending Institution</t>
  </si>
  <si>
    <t>Country</t>
  </si>
  <si>
    <t>Purpose</t>
  </si>
  <si>
    <t>Total Amount          N'000</t>
  </si>
  <si>
    <t>ITEM DESCRIPTION</t>
  </si>
  <si>
    <t>ITEMS</t>
  </si>
  <si>
    <t>Loans</t>
  </si>
  <si>
    <t>Investments</t>
  </si>
  <si>
    <t xml:space="preserve">Other Assets </t>
  </si>
  <si>
    <t xml:space="preserve">Total (A) </t>
  </si>
  <si>
    <t xml:space="preserve">Deposits </t>
  </si>
  <si>
    <t xml:space="preserve">CDs and Other Liabilities </t>
  </si>
  <si>
    <t xml:space="preserve">Total (B) </t>
  </si>
  <si>
    <t>Equity (C)</t>
  </si>
  <si>
    <t>Net Periodic Gap  A - (B+C)</t>
  </si>
  <si>
    <t xml:space="preserve">Cumulative Gap </t>
  </si>
  <si>
    <t xml:space="preserve">Note :- </t>
  </si>
  <si>
    <t>YES</t>
  </si>
  <si>
    <t>NO</t>
  </si>
  <si>
    <t xml:space="preserve">Have you rendered Anti-money Laundering and Know Your Customer Returns to the appropriate agencies? </t>
  </si>
  <si>
    <t>S/No.</t>
  </si>
  <si>
    <t>Customer Code</t>
  </si>
  <si>
    <t>Customer's Name</t>
  </si>
  <si>
    <t>Past Due Date</t>
  </si>
  <si>
    <t>Last date of Repayment</t>
  </si>
  <si>
    <t>Bank’s classification</t>
  </si>
  <si>
    <t>Remarks</t>
  </si>
  <si>
    <t>10a.</t>
  </si>
  <si>
    <t>10b.</t>
  </si>
  <si>
    <t>10c.</t>
  </si>
  <si>
    <t>10d.</t>
  </si>
  <si>
    <t>TYPE OF LOANS</t>
  </si>
  <si>
    <t>MICRO-LOANS</t>
  </si>
  <si>
    <t>Number of accounts</t>
  </si>
  <si>
    <t>Amount (N)</t>
  </si>
  <si>
    <t>SMALL &amp; MEDIUM ENTERPRISES LOANS</t>
  </si>
  <si>
    <t>HIRE PURCHASE</t>
  </si>
  <si>
    <t>MICRO-LEASES</t>
  </si>
  <si>
    <t>OTHER LOANS (SPECIFY)</t>
  </si>
  <si>
    <t>STAFF LOANS</t>
  </si>
  <si>
    <t>TYPE OF ACCOUNT</t>
  </si>
  <si>
    <t>Loans and Advances</t>
  </si>
  <si>
    <t>Micro-Leases</t>
  </si>
  <si>
    <t>Savings Deposits</t>
  </si>
  <si>
    <t>Target Deposits</t>
  </si>
  <si>
    <t>TYPE OF DEPOSITS</t>
  </si>
  <si>
    <t>DEMAND DEPOSITS</t>
  </si>
  <si>
    <t>MANDATORY SAVINGS</t>
  </si>
  <si>
    <t>VOLUNTARY SAVINGS</t>
  </si>
  <si>
    <t>TERM/TIME DEPOSITS</t>
  </si>
  <si>
    <t>SPECIAL DEPOSITS</t>
  </si>
  <si>
    <t>OTHER DEPOSITS (SPECIFY)</t>
  </si>
  <si>
    <r>
      <t>Value (</t>
    </r>
    <r>
      <rPr>
        <strike/>
        <sz val="10"/>
        <rFont val="Arial"/>
        <family val="2"/>
      </rPr>
      <t>N'</t>
    </r>
    <r>
      <rPr>
        <sz val="10"/>
        <rFont val="Arial"/>
        <family val="2"/>
      </rPr>
      <t>000)</t>
    </r>
  </si>
  <si>
    <r>
      <t>ii.</t>
    </r>
    <r>
      <rPr>
        <sz val="10"/>
        <rFont val="Times New Roman"/>
        <family val="1"/>
      </rPr>
      <t xml:space="preserve">                   </t>
    </r>
    <r>
      <rPr>
        <sz val="10"/>
        <rFont val="Arial"/>
        <family val="2"/>
      </rPr>
      <t>Cumulative Gap Column 1 = Net Periodic Gap in Column 1</t>
    </r>
  </si>
  <si>
    <r>
      <t>iii.</t>
    </r>
    <r>
      <rPr>
        <sz val="10"/>
        <rFont val="Times New Roman"/>
        <family val="1"/>
      </rPr>
      <t xml:space="preserve">                  </t>
    </r>
    <r>
      <rPr>
        <sz val="10"/>
        <rFont val="Arial"/>
        <family val="2"/>
      </rPr>
      <t>Cumulative Gap in Column 2 = Net Periodic Gap in (Column 1 + Column 2)</t>
    </r>
  </si>
  <si>
    <r>
      <t>iv.</t>
    </r>
    <r>
      <rPr>
        <sz val="10"/>
        <rFont val="Times New Roman"/>
        <family val="1"/>
      </rPr>
      <t xml:space="preserve">                  </t>
    </r>
    <r>
      <rPr>
        <sz val="10"/>
        <rFont val="Arial"/>
        <family val="2"/>
      </rPr>
      <t xml:space="preserve">Cumulative Gap in Column 3 = Cumulative Gap in Column 2 + Net Periodic Gap in Column 3 </t>
    </r>
  </si>
  <si>
    <r>
      <t>v.</t>
    </r>
    <r>
      <rPr>
        <sz val="10"/>
        <rFont val="Times New Roman"/>
        <family val="1"/>
      </rPr>
      <t xml:space="preserve">                    </t>
    </r>
    <r>
      <rPr>
        <sz val="10"/>
        <rFont val="Arial"/>
        <family val="2"/>
      </rPr>
      <t>Cumulative Gap in Column 4 = Cumulative Gap in Column 3 + Net Periodic Gap in Column 4 etc.</t>
    </r>
  </si>
  <si>
    <r>
      <t>Amount (</t>
    </r>
    <r>
      <rPr>
        <strike/>
        <sz val="10"/>
        <rFont val="Arial"/>
        <family val="2"/>
      </rPr>
      <t>N</t>
    </r>
    <r>
      <rPr>
        <sz val="10"/>
        <rFont val="Arial"/>
        <family val="2"/>
      </rPr>
      <t>)</t>
    </r>
  </si>
  <si>
    <t xml:space="preserve">Return Code : </t>
  </si>
  <si>
    <t>Return Name</t>
  </si>
  <si>
    <t>Micro-Finance Bank Code</t>
  </si>
  <si>
    <t>Micro-Finance Bank Name</t>
  </si>
  <si>
    <t>State Code</t>
  </si>
  <si>
    <t>Local Government Name</t>
  </si>
  <si>
    <t>Local Government Code</t>
  </si>
  <si>
    <t>Form MMFBR 300</t>
  </si>
  <si>
    <t>Form MMFBR 1000</t>
  </si>
  <si>
    <t>Form MMFBR 221</t>
  </si>
  <si>
    <t>State Name</t>
  </si>
  <si>
    <t>Reporting Date:</t>
  </si>
  <si>
    <t>Form MMFBR 311</t>
  </si>
  <si>
    <t>Form MMFBR 321</t>
  </si>
  <si>
    <t>Form MMFBR 641</t>
  </si>
  <si>
    <t>Form MMFBR 711</t>
  </si>
  <si>
    <t>Form MMFBR 746</t>
  </si>
  <si>
    <t>Form MMFBR 761</t>
  </si>
  <si>
    <t>Form MMFBR 762</t>
  </si>
  <si>
    <t>Form MMFBR 811</t>
  </si>
  <si>
    <t>Form MMFBR 141</t>
  </si>
  <si>
    <t>Form MMFBR 312</t>
  </si>
  <si>
    <t>Form MMFBR 322</t>
  </si>
  <si>
    <t>Form MMFBR 451</t>
  </si>
  <si>
    <t>Form MMFBR 501</t>
  </si>
  <si>
    <t>Form MMFBR 642</t>
  </si>
  <si>
    <t>Form MMFBR 651</t>
  </si>
  <si>
    <t>Form MMFBR 933</t>
  </si>
  <si>
    <t>Form MMFBR 996</t>
  </si>
  <si>
    <t>Form MMFBR 980</t>
  </si>
  <si>
    <t>Form MMFBR 771</t>
  </si>
  <si>
    <t xml:space="preserve">Form MMFBR 763 </t>
  </si>
  <si>
    <t>Form MMFBR 764</t>
  </si>
  <si>
    <t>Form MMFBR 201</t>
  </si>
  <si>
    <t>Interest Income</t>
  </si>
  <si>
    <t xml:space="preserve">Less : Interest Expenses </t>
  </si>
  <si>
    <t>Commission</t>
  </si>
  <si>
    <t xml:space="preserve">Net Interest Income </t>
  </si>
  <si>
    <t xml:space="preserve">Other Income: </t>
  </si>
  <si>
    <t xml:space="preserve">Fees/Charges </t>
  </si>
  <si>
    <t xml:space="preserve">Income From Investments </t>
  </si>
  <si>
    <t xml:space="preserve">Other Income From Non-Financial Services </t>
  </si>
  <si>
    <t xml:space="preserve">Total Other Income </t>
  </si>
  <si>
    <t xml:space="preserve">Operating Expenses: </t>
  </si>
  <si>
    <t xml:space="preserve">Staff Cost </t>
  </si>
  <si>
    <t xml:space="preserve">Depreciation </t>
  </si>
  <si>
    <t xml:space="preserve"> Provision For Bad Debts </t>
  </si>
  <si>
    <t xml:space="preserve"> Bad Debts  Written-Off </t>
  </si>
  <si>
    <t xml:space="preserve"> Penalties Paid </t>
  </si>
  <si>
    <t xml:space="preserve"> Overheads </t>
  </si>
  <si>
    <t xml:space="preserve"> Less : Provision For Taxation </t>
  </si>
  <si>
    <t>0 – 30 Days (%)</t>
  </si>
  <si>
    <t>31 – 60 Days(%)</t>
  </si>
  <si>
    <t>61 – 90 days(%)</t>
  </si>
  <si>
    <t>91 – 180 days(%)</t>
  </si>
  <si>
    <t>180 – 360 Days(%)</t>
  </si>
  <si>
    <t>Over 360 days(%)</t>
  </si>
  <si>
    <t>Memorandum Items</t>
  </si>
  <si>
    <t>Code</t>
  </si>
  <si>
    <t>Notes</t>
  </si>
  <si>
    <t>Coins</t>
  </si>
  <si>
    <t xml:space="preserve">                                            Item Description</t>
  </si>
  <si>
    <t xml:space="preserve">Total Operating Expenses: </t>
  </si>
  <si>
    <t xml:space="preserve">Profit/(Loss) Before Tax </t>
  </si>
  <si>
    <t xml:space="preserve">Profit/(Loss) After Tax </t>
  </si>
  <si>
    <t>Directors Remuneration And Expenses</t>
  </si>
  <si>
    <t>1 
1 – 30 Days</t>
  </si>
  <si>
    <t>2
31 – 60 Days</t>
  </si>
  <si>
    <t>3
61 – 90 Days</t>
  </si>
  <si>
    <t>4
91 – 180 Days</t>
  </si>
  <si>
    <t>5
180 – 360 Days</t>
  </si>
  <si>
    <t>6
&gt; 360 Days</t>
  </si>
  <si>
    <t>7
Total</t>
  </si>
  <si>
    <t>i.               Net Periodic Gap = A minus B minus C</t>
  </si>
  <si>
    <t xml:space="preserve"> </t>
  </si>
  <si>
    <t>MMFBR M001</t>
  </si>
  <si>
    <t>PERFORMING 
N’ 000</t>
  </si>
  <si>
    <t>NON-PERFORMING
N’ 000</t>
  </si>
  <si>
    <t>TOTAL
N’ 000</t>
  </si>
  <si>
    <t>………………………………………………………………………………</t>
  </si>
  <si>
    <t>…………………………………..</t>
  </si>
  <si>
    <t xml:space="preserve">Monthly Statement of Assets and Liabilities </t>
  </si>
  <si>
    <t>Monthly Statements of Profit and Loss Account</t>
  </si>
  <si>
    <t>Schedule of Balances Due from other Banks in Nigeria</t>
  </si>
  <si>
    <t xml:space="preserve">Schedule of Secured Placements with Banks/Discount Houses </t>
  </si>
  <si>
    <t xml:space="preserve">Schedule of Unsecured Placements with Banks/Discount Houses </t>
  </si>
  <si>
    <t>Schedule of Other Long-term Investments</t>
  </si>
  <si>
    <t>Breakdown of Other Loans</t>
  </si>
  <si>
    <t>Total Amount    N'000</t>
  </si>
  <si>
    <t>Summary of Loan Classification</t>
  </si>
  <si>
    <t>Schedule of Micro Loans by Lending Models</t>
  </si>
  <si>
    <t>Sectoral Analysis of Loans and Advances</t>
  </si>
  <si>
    <t>Schedule of Other Deposits</t>
  </si>
  <si>
    <t>Schedules of Takings From Banks in Nigeria</t>
  </si>
  <si>
    <t>Breakdown of Takings From Other Institutions</t>
  </si>
  <si>
    <t>Schedule of Re-financing Facilities</t>
  </si>
  <si>
    <t>Schedule of Other Liabilities</t>
  </si>
  <si>
    <t>Schedule of Borrowings from Foreign Agencies</t>
  </si>
  <si>
    <t>Schedule of Borrowings from Other Agencies</t>
  </si>
  <si>
    <t>Schedule of Other Reserves</t>
  </si>
  <si>
    <t>Schedule of Deferred Grants &amp; Donation Reserves</t>
  </si>
  <si>
    <t>Schedule of Interest Rates</t>
  </si>
  <si>
    <t>Schedule of Loans Structure and Maturity Profile</t>
  </si>
  <si>
    <t>Gap Analysis</t>
  </si>
  <si>
    <t>Cummulative to Date</t>
  </si>
  <si>
    <t>Substandard</t>
  </si>
  <si>
    <t>Number of Cash Centres</t>
  </si>
  <si>
    <t>Number of Meeting Points</t>
  </si>
  <si>
    <t>Effective Date</t>
  </si>
  <si>
    <t>Issued &amp; Fully Paid-up Capital:</t>
  </si>
  <si>
    <t xml:space="preserve">Extra Ordinary Items (EOI) </t>
  </si>
  <si>
    <t xml:space="preserve">Tax On EOI </t>
  </si>
  <si>
    <t xml:space="preserve">Profit/(Loss) After Tax &amp; EOI </t>
  </si>
  <si>
    <t>Profit/(Loss) On EOI After Tax</t>
  </si>
  <si>
    <t>Net Income</t>
  </si>
  <si>
    <t>Total Amount   N'000</t>
  </si>
  <si>
    <r>
      <t xml:space="preserve">Total Amount </t>
    </r>
    <r>
      <rPr>
        <strike/>
        <sz val="10"/>
        <rFont val="Arial"/>
        <family val="2"/>
      </rPr>
      <t/>
    </r>
  </si>
  <si>
    <t>DEMAND DEPOSIT</t>
  </si>
  <si>
    <t>SAVINGS DEPOSIT</t>
  </si>
  <si>
    <t>TERM/TIME DEPOSIT</t>
  </si>
  <si>
    <t>SPECIAL/OTHER  DEPOSITS</t>
  </si>
  <si>
    <t>Schedule of Insured Deposit</t>
  </si>
  <si>
    <t>Form MMFBR 202</t>
  </si>
  <si>
    <t>…………………………………………</t>
  </si>
  <si>
    <t>Interest In Suspense</t>
  </si>
  <si>
    <t>ANTI-MONEY LAUNDERING AND KNOW YOUR CUSTOMER RETURNS</t>
  </si>
  <si>
    <t>Summary of Non Performing Loans</t>
  </si>
  <si>
    <t>Schedule of Deposit Structure and Maturity Profile</t>
  </si>
  <si>
    <t>√</t>
  </si>
  <si>
    <t>X</t>
  </si>
  <si>
    <t>Unaudited Loss to date</t>
  </si>
  <si>
    <t xml:space="preserve">Retained Profit/(Loss) </t>
  </si>
  <si>
    <t>Schedule of Other Assets</t>
  </si>
  <si>
    <t>Placements</t>
  </si>
  <si>
    <t>…………………………………………..</t>
  </si>
  <si>
    <t>……………………………………………………</t>
  </si>
  <si>
    <t>……………………………………………..</t>
  </si>
  <si>
    <t>…………………………………………………</t>
  </si>
  <si>
    <t>………………………………………………</t>
  </si>
  <si>
    <t>……………………………………………………………………………….</t>
  </si>
  <si>
    <t xml:space="preserve">                                 AUTHORISED SIGNATORY</t>
  </si>
  <si>
    <t>…………...…………………………………..</t>
  </si>
  <si>
    <t xml:space="preserve">            …………………………………………………</t>
  </si>
  <si>
    <t>……………………………………………………………</t>
  </si>
  <si>
    <t>…………………………………………………….</t>
  </si>
  <si>
    <t>…………………………………………………………….</t>
  </si>
  <si>
    <t>………………………………………….</t>
  </si>
  <si>
    <t>………………………………………………………………………………….</t>
  </si>
  <si>
    <t>………………………………………………………………</t>
  </si>
  <si>
    <t>………………………………………</t>
  </si>
  <si>
    <t>………………………………………………..</t>
  </si>
  <si>
    <t>………………………………………………………………………..</t>
  </si>
  <si>
    <t>………………………………………..</t>
  </si>
  <si>
    <t>…………………………………………………………</t>
  </si>
  <si>
    <t>…………………………………………………..</t>
  </si>
  <si>
    <t>Bank Code</t>
  </si>
  <si>
    <t>Bank  Code</t>
  </si>
  <si>
    <t>BANK   CODE</t>
  </si>
  <si>
    <t>Off-Balance Sheet Engagements (Specify, MMFBR 996)</t>
  </si>
  <si>
    <r>
      <rPr>
        <b/>
        <sz val="10"/>
        <rFont val="Arial"/>
        <family val="2"/>
      </rPr>
      <t xml:space="preserve">Amount
</t>
    </r>
    <r>
      <rPr>
        <b/>
        <strike/>
        <sz val="10"/>
        <rFont val="Arial"/>
        <family val="2"/>
      </rPr>
      <t>N'</t>
    </r>
    <r>
      <rPr>
        <b/>
        <sz val="10"/>
        <rFont val="Arial"/>
        <family val="2"/>
      </rPr>
      <t>000</t>
    </r>
  </si>
  <si>
    <t>Schedule of Off Balance Sheet Engagements</t>
  </si>
  <si>
    <t>CODES</t>
  </si>
  <si>
    <r>
      <t xml:space="preserve">AMOUNT
</t>
    </r>
    <r>
      <rPr>
        <b/>
        <strike/>
        <sz val="10"/>
        <rFont val="Arial"/>
        <family val="2"/>
      </rPr>
      <t>N’</t>
    </r>
    <r>
      <rPr>
        <b/>
        <sz val="10"/>
        <rFont val="Arial"/>
        <family val="2"/>
      </rPr>
      <t xml:space="preserve"> 000</t>
    </r>
  </si>
  <si>
    <t>BANK
CODE</t>
  </si>
  <si>
    <r>
      <t xml:space="preserve">AMOUNT 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</si>
  <si>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</si>
  <si>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                           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’ 000</t>
    </r>
  </si>
  <si>
    <r>
      <t xml:space="preserve">Amount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’000</t>
    </r>
  </si>
  <si>
    <r>
      <t xml:space="preserve">Amount Approved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</si>
  <si>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Outstanding Balance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</si>
  <si>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Principal Payment Due &amp; Unpaid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</si>
  <si>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Accrued Interest unpaid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</si>
  <si>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Total non performing credits
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</si>
  <si>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1 - 30 days Pass &amp; Watch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</si>
  <si>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>31-60 days Sub-Standard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</si>
  <si>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>61-90 days Doubtful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</si>
  <si>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 91 or More Lost                                      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</si>
  <si>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Bank's Provision            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</si>
  <si>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>AMOUNT (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'000)</t>
    </r>
  </si>
  <si>
    <r>
      <t xml:space="preserve">1 - 30 Days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</si>
  <si>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31 - 60 Days           </t>
    </r>
    <r>
      <rPr>
        <b/>
        <strike/>
        <sz val="10"/>
        <rFont val="Arial"/>
        <family val="2"/>
      </rPr>
      <t xml:space="preserve"> N</t>
    </r>
    <r>
      <rPr>
        <b/>
        <sz val="10"/>
        <rFont val="Arial"/>
        <family val="2"/>
      </rPr>
      <t>'000</t>
    </r>
  </si>
  <si>
    <r>
      <t xml:space="preserve">61 – 90 Days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</si>
  <si>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91 – 180 Days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</si>
  <si>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181 – 360 Days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</si>
  <si>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Above 360 Days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</si>
  <si>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TOTAL       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</si>
  <si>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TOTAL
</t>
    </r>
    <r>
      <rPr>
        <strike/>
        <sz val="10"/>
        <rFont val="Arial"/>
        <family val="2"/>
      </rPr>
      <t xml:space="preserve"> N</t>
    </r>
    <r>
      <rPr>
        <sz val="10"/>
        <rFont val="Arial"/>
        <family val="2"/>
      </rPr>
      <t>'000</t>
    </r>
  </si>
  <si>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 xml:space="preserve">1 - 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100,000</t>
    </r>
  </si>
  <si>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 xml:space="preserve"> 100,001 &amp; Above</t>
    </r>
  </si>
  <si>
    <r>
      <t xml:space="preserve">Amount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</si>
  <si>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TOTAL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</si>
  <si>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 Granted 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</si>
  <si>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 Granted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</si>
  <si>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Outstanding Deferred Grants/Donations  Amount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</si>
  <si>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 Transferred to General Reserves
</t>
    </r>
    <r>
      <rPr>
        <b/>
        <strike/>
        <sz val="10"/>
        <rFont val="Arial"/>
        <family val="2"/>
      </rPr>
      <t>N</t>
    </r>
    <r>
      <rPr>
        <b/>
        <sz val="10"/>
        <rFont val="Arial"/>
        <family val="2"/>
      </rPr>
      <t>'000</t>
    </r>
  </si>
  <si>
    <r>
      <t xml:space="preserve">AMOUNT
</t>
    </r>
    <r>
      <rPr>
        <strike/>
        <sz val="10"/>
        <rFont val="Arial"/>
        <family val="2"/>
      </rPr>
      <t>N</t>
    </r>
    <r>
      <rPr>
        <sz val="10"/>
        <rFont val="Arial"/>
        <family val="2"/>
      </rPr>
      <t>'000</t>
    </r>
  </si>
  <si>
    <t xml:space="preserve">Name of MD/CEO   </t>
  </si>
  <si>
    <t xml:space="preserve">Name of Compliance Officer   </t>
  </si>
  <si>
    <t xml:space="preserve">TEL./GSM NO.                          </t>
  </si>
  <si>
    <t>…………………………………………………………………………………..</t>
  </si>
  <si>
    <t>………………………………………………………..</t>
  </si>
  <si>
    <t>…………………………………………………………………………………</t>
  </si>
  <si>
    <t>Bank's E-Mail</t>
  </si>
  <si>
    <t>Amount Granted     N'000</t>
  </si>
  <si>
    <t>…………..</t>
  </si>
  <si>
    <t>………………………………..</t>
  </si>
  <si>
    <t>………………………..</t>
  </si>
  <si>
    <t>……………………..</t>
  </si>
  <si>
    <t>Form MMFBR 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</si>
</sst>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8" formatCode="_-* #,##0.00_р_._-;\-* #,##0.00_р_._-;_-* &quot;-&quot;??_р_._-;_-@_-"/>
    <numFmt numFmtId="179" formatCode="dd/mm/yyyy;@"/>
    <numFmt numFmtId="180" formatCode="_(* #,##0_);_(* \(#,##0\);_(* &quot;-&quot;??_);_(@_)"/>
    <numFmt numFmtId="181" formatCode="_-* #,##0_-;\-* #,##0_-;_-* &quot;-&quot;??_-;_-@_-"/>
    <numFmt numFmtId="183" formatCode="d/mm/yyyy;@"/>
    <numFmt numFmtId="184" formatCode="_-* #,##0_р_._-;\-* #,##0_р_._-;_-* &quot;-&quot;??_р_._-;_-@_-"/>
    <numFmt numFmtId="185" formatCode="#,##0.000"/>
    <numFmt numFmtId="186" formatCode="dd/mm/yy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  <charset val="204"/>
    </font>
    <font>
      <strike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trike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Down"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8" fontId="14" fillId="0" borderId="0" applyFont="0" applyFill="0" applyBorder="0" applyAlignment="0" applyProtection="0"/>
  </cellStyleXfs>
  <cellXfs count="859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" fontId="5" fillId="0" borderId="0" xfId="0" applyNumberFormat="1" applyFont="1" applyAlignment="1" applyProtection="1">
      <alignment vertical="top"/>
      <protection locked="0"/>
    </xf>
    <xf numFmtId="43" fontId="2" fillId="0" borderId="0" xfId="1" applyNumberFormat="1" applyFont="1" applyAlignment="1" applyProtection="1">
      <alignment horizontal="left" vertical="top"/>
      <protection locked="0"/>
    </xf>
    <xf numFmtId="1" fontId="2" fillId="0" borderId="0" xfId="1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3" fontId="2" fillId="0" borderId="0" xfId="0" applyNumberFormat="1" applyFont="1" applyAlignment="1" applyProtection="1">
      <alignment vertical="top"/>
      <protection locked="0"/>
    </xf>
    <xf numFmtId="43" fontId="2" fillId="0" borderId="0" xfId="1" applyNumberFormat="1" applyFont="1" applyAlignment="1" applyProtection="1">
      <alignment vertical="top"/>
      <protection locked="0"/>
    </xf>
    <xf numFmtId="0" fontId="15" fillId="0" borderId="0" xfId="0" applyFont="1"/>
    <xf numFmtId="1" fontId="6" fillId="0" borderId="0" xfId="0" applyNumberFormat="1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justify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5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justify" vertical="top"/>
      <protection locked="0"/>
    </xf>
    <xf numFmtId="0" fontId="6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justify"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justify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justify" vertical="top"/>
      <protection locked="0"/>
    </xf>
    <xf numFmtId="3" fontId="1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1" fillId="0" borderId="0" xfId="0" applyFont="1" applyFill="1" applyBorder="1" applyAlignment="1" applyProtection="1">
      <alignment horizontal="left" vertical="top" wrapText="1"/>
      <protection locked="0"/>
    </xf>
    <xf numFmtId="179" fontId="2" fillId="0" borderId="0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>
      <alignment horizontal="left"/>
    </xf>
    <xf numFmtId="0" fontId="19" fillId="0" borderId="0" xfId="0" applyFont="1"/>
    <xf numFmtId="1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9" fillId="0" borderId="0" xfId="0" applyFont="1" applyAlignment="1">
      <alignment horizontal="right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vertical="top"/>
    </xf>
    <xf numFmtId="181" fontId="2" fillId="0" borderId="7" xfId="0" applyNumberFormat="1" applyFont="1" applyFill="1" applyBorder="1" applyAlignment="1" applyProtection="1">
      <alignment vertical="top"/>
    </xf>
    <xf numFmtId="0" fontId="15" fillId="0" borderId="0" xfId="0" applyFont="1" applyFill="1"/>
    <xf numFmtId="3" fontId="9" fillId="0" borderId="7" xfId="0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 applyProtection="1">
      <alignment vertical="top"/>
      <protection locked="0"/>
    </xf>
    <xf numFmtId="3" fontId="2" fillId="0" borderId="0" xfId="0" applyNumberFormat="1" applyFont="1" applyFill="1" applyAlignment="1" applyProtection="1">
      <alignment vertical="top"/>
      <protection locked="0"/>
    </xf>
    <xf numFmtId="3" fontId="2" fillId="0" borderId="0" xfId="0" applyNumberFormat="1" applyFont="1" applyFill="1" applyAlignment="1" applyProtection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181" fontId="2" fillId="0" borderId="0" xfId="0" applyNumberFormat="1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3" fontId="2" fillId="0" borderId="0" xfId="0" applyNumberFormat="1" applyFont="1" applyFill="1" applyAlignment="1" applyProtection="1">
      <alignment horizontal="left" vertical="top"/>
      <protection locked="0"/>
    </xf>
    <xf numFmtId="3" fontId="2" fillId="0" borderId="0" xfId="0" applyNumberFormat="1" applyFont="1" applyFill="1" applyAlignment="1" applyProtection="1">
      <alignment horizontal="right" vertical="top"/>
      <protection locked="0"/>
    </xf>
    <xf numFmtId="0" fontId="19" fillId="0" borderId="0" xfId="0" applyFont="1" applyProtection="1"/>
    <xf numFmtId="1" fontId="5" fillId="0" borderId="0" xfId="0" applyNumberFormat="1" applyFont="1" applyAlignment="1" applyProtection="1">
      <alignment vertical="top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/>
    <xf numFmtId="0" fontId="15" fillId="0" borderId="0" xfId="0" applyFont="1" applyProtection="1"/>
    <xf numFmtId="179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/>
    </xf>
    <xf numFmtId="0" fontId="15" fillId="0" borderId="0" xfId="0" applyFont="1" applyAlignment="1" applyProtection="1">
      <alignment horizontal="left"/>
    </xf>
    <xf numFmtId="1" fontId="1" fillId="0" borderId="0" xfId="1" applyNumberFormat="1" applyFont="1" applyAlignment="1" applyProtection="1">
      <alignment vertical="top"/>
    </xf>
    <xf numFmtId="43" fontId="2" fillId="0" borderId="0" xfId="1" applyNumberFormat="1" applyFont="1" applyAlignment="1" applyProtection="1">
      <alignment vertical="top"/>
    </xf>
    <xf numFmtId="1" fontId="2" fillId="0" borderId="0" xfId="1" applyNumberFormat="1" applyFont="1" applyAlignment="1" applyProtection="1">
      <alignment vertical="top"/>
    </xf>
    <xf numFmtId="43" fontId="1" fillId="0" borderId="0" xfId="1" applyNumberFormat="1" applyFont="1" applyAlignment="1" applyProtection="1">
      <alignment vertical="top"/>
    </xf>
    <xf numFmtId="43" fontId="2" fillId="4" borderId="8" xfId="1" applyNumberFormat="1" applyFont="1" applyFill="1" applyBorder="1" applyAlignment="1" applyProtection="1">
      <alignment horizontal="right"/>
    </xf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1" fontId="2" fillId="0" borderId="12" xfId="1" applyNumberFormat="1" applyFont="1" applyBorder="1" applyAlignment="1" applyProtection="1">
      <alignment vertical="top"/>
    </xf>
    <xf numFmtId="43" fontId="2" fillId="0" borderId="13" xfId="1" applyNumberFormat="1" applyFont="1" applyBorder="1" applyAlignment="1" applyProtection="1">
      <alignment vertical="top" wrapText="1"/>
    </xf>
    <xf numFmtId="1" fontId="2" fillId="0" borderId="14" xfId="1" applyNumberFormat="1" applyFont="1" applyBorder="1" applyAlignment="1" applyProtection="1">
      <alignment vertical="top"/>
    </xf>
    <xf numFmtId="43" fontId="1" fillId="0" borderId="15" xfId="1" applyNumberFormat="1" applyFont="1" applyBorder="1" applyAlignment="1" applyProtection="1">
      <alignment vertical="top" wrapText="1"/>
    </xf>
    <xf numFmtId="43" fontId="2" fillId="0" borderId="15" xfId="1" applyNumberFormat="1" applyFont="1" applyBorder="1" applyAlignment="1" applyProtection="1">
      <alignment horizontal="left" vertical="top" wrapText="1" indent="2"/>
    </xf>
    <xf numFmtId="43" fontId="2" fillId="0" borderId="15" xfId="1" applyNumberFormat="1" applyFont="1" applyBorder="1" applyAlignment="1" applyProtection="1">
      <alignment vertical="top" wrapText="1"/>
    </xf>
    <xf numFmtId="1" fontId="2" fillId="0" borderId="16" xfId="1" applyNumberFormat="1" applyFont="1" applyBorder="1" applyAlignment="1" applyProtection="1">
      <alignment vertical="top"/>
    </xf>
    <xf numFmtId="43" fontId="2" fillId="0" borderId="17" xfId="1" applyNumberFormat="1" applyFont="1" applyBorder="1" applyAlignment="1" applyProtection="1">
      <alignment vertical="top" wrapText="1"/>
    </xf>
    <xf numFmtId="1" fontId="2" fillId="0" borderId="18" xfId="1" applyNumberFormat="1" applyFont="1" applyBorder="1" applyAlignment="1" applyProtection="1">
      <alignment vertical="top"/>
    </xf>
    <xf numFmtId="43" fontId="2" fillId="0" borderId="19" xfId="1" applyNumberFormat="1" applyFont="1" applyBorder="1" applyAlignment="1" applyProtection="1">
      <alignment vertical="top" wrapText="1"/>
    </xf>
    <xf numFmtId="43" fontId="2" fillId="3" borderId="20" xfId="1" applyNumberFormat="1" applyFont="1" applyFill="1" applyBorder="1" applyAlignment="1" applyProtection="1">
      <alignment horizontal="center" vertical="top" wrapText="1"/>
    </xf>
    <xf numFmtId="43" fontId="2" fillId="3" borderId="21" xfId="1" applyNumberFormat="1" applyFont="1" applyFill="1" applyBorder="1" applyAlignment="1" applyProtection="1">
      <alignment horizontal="center" vertical="top" wrapText="1"/>
    </xf>
    <xf numFmtId="43" fontId="2" fillId="4" borderId="22" xfId="1" applyNumberFormat="1" applyFont="1" applyFill="1" applyBorder="1" applyAlignment="1" applyProtection="1">
      <alignment horizontal="right"/>
    </xf>
    <xf numFmtId="43" fontId="2" fillId="4" borderId="23" xfId="1" applyNumberFormat="1" applyFont="1" applyFill="1" applyBorder="1" applyAlignment="1" applyProtection="1">
      <alignment horizontal="right"/>
    </xf>
    <xf numFmtId="43" fontId="2" fillId="4" borderId="24" xfId="1" applyNumberFormat="1" applyFont="1" applyFill="1" applyBorder="1" applyAlignment="1" applyProtection="1">
      <alignment horizontal="right"/>
    </xf>
    <xf numFmtId="43" fontId="2" fillId="4" borderId="25" xfId="1" applyNumberFormat="1" applyFont="1" applyFill="1" applyBorder="1" applyAlignment="1" applyProtection="1">
      <alignment horizontal="right"/>
    </xf>
    <xf numFmtId="43" fontId="2" fillId="4" borderId="26" xfId="1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1" xfId="0" applyFont="1" applyBorder="1" applyAlignment="1" applyProtection="1">
      <alignment horizontal="center" vertical="top" wrapText="1"/>
    </xf>
    <xf numFmtId="0" fontId="16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top"/>
    </xf>
    <xf numFmtId="183" fontId="16" fillId="0" borderId="0" xfId="0" applyNumberFormat="1" applyFont="1" applyAlignment="1" applyProtection="1">
      <alignment horizontal="left"/>
    </xf>
    <xf numFmtId="183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left" vertical="top"/>
    </xf>
    <xf numFmtId="0" fontId="1" fillId="0" borderId="0" xfId="0" applyFont="1" applyFill="1" applyAlignment="1" applyProtection="1">
      <alignment vertical="top"/>
    </xf>
    <xf numFmtId="3" fontId="1" fillId="0" borderId="0" xfId="0" applyNumberFormat="1" applyFont="1" applyAlignment="1" applyProtection="1">
      <alignment horizontal="left" vertical="top"/>
    </xf>
    <xf numFmtId="3" fontId="11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15" fillId="0" borderId="0" xfId="0" applyFont="1" applyFill="1" applyProtection="1"/>
    <xf numFmtId="183" fontId="11" fillId="0" borderId="0" xfId="0" applyNumberFormat="1" applyFont="1" applyAlignment="1" applyProtection="1">
      <alignment horizontal="left" vertical="top"/>
    </xf>
    <xf numFmtId="0" fontId="17" fillId="0" borderId="0" xfId="0" applyFont="1" applyAlignment="1" applyProtection="1">
      <alignment horizontal="left" vertical="top"/>
    </xf>
    <xf numFmtId="3" fontId="2" fillId="0" borderId="0" xfId="0" applyNumberFormat="1" applyFont="1" applyAlignment="1" applyProtection="1">
      <alignment horizontal="left" vertical="top"/>
    </xf>
    <xf numFmtId="3" fontId="2" fillId="0" borderId="0" xfId="0" applyNumberFormat="1" applyFont="1" applyAlignment="1" applyProtection="1">
      <alignment horizontal="justify" vertical="top"/>
    </xf>
    <xf numFmtId="3" fontId="2" fillId="0" borderId="0" xfId="0" applyNumberFormat="1" applyFont="1" applyAlignment="1" applyProtection="1">
      <alignment vertical="top"/>
    </xf>
    <xf numFmtId="3" fontId="1" fillId="0" borderId="1" xfId="0" applyNumberFormat="1" applyFont="1" applyBorder="1" applyAlignment="1" applyProtection="1">
      <alignment horizontal="center" vertical="top" wrapText="1"/>
    </xf>
    <xf numFmtId="3" fontId="1" fillId="0" borderId="3" xfId="0" applyNumberFormat="1" applyFont="1" applyBorder="1" applyAlignment="1" applyProtection="1">
      <alignment horizontal="center" vertical="top" wrapText="1"/>
    </xf>
    <xf numFmtId="3" fontId="1" fillId="0" borderId="0" xfId="0" applyNumberFormat="1" applyFont="1" applyAlignment="1" applyProtection="1">
      <alignment vertical="top"/>
    </xf>
    <xf numFmtId="3" fontId="11" fillId="0" borderId="0" xfId="0" applyNumberFormat="1" applyFont="1" applyAlignment="1" applyProtection="1">
      <alignment vertical="top"/>
    </xf>
    <xf numFmtId="3" fontId="12" fillId="0" borderId="0" xfId="0" applyNumberFormat="1" applyFont="1" applyAlignment="1" applyProtection="1">
      <alignment horizontal="left"/>
    </xf>
    <xf numFmtId="0" fontId="0" fillId="0" borderId="0" xfId="0" applyAlignment="1"/>
    <xf numFmtId="3" fontId="2" fillId="0" borderId="0" xfId="0" applyNumberFormat="1" applyFont="1" applyFill="1" applyAlignment="1" applyProtection="1">
      <alignment horizontal="right" vertical="top"/>
    </xf>
    <xf numFmtId="178" fontId="2" fillId="0" borderId="0" xfId="1" applyFont="1" applyAlignment="1" applyProtection="1">
      <alignment horizontal="right" vertical="top"/>
      <protection locked="0"/>
    </xf>
    <xf numFmtId="178" fontId="2" fillId="0" borderId="0" xfId="1" applyFont="1" applyFill="1" applyAlignment="1" applyProtection="1">
      <alignment horizontal="right" vertical="top"/>
    </xf>
    <xf numFmtId="49" fontId="2" fillId="3" borderId="8" xfId="1" applyNumberFormat="1" applyFont="1" applyFill="1" applyBorder="1" applyAlignment="1" applyProtection="1">
      <alignment horizontal="right" vertical="top" wrapText="1"/>
      <protection locked="0"/>
    </xf>
    <xf numFmtId="181" fontId="2" fillId="4" borderId="8" xfId="1" applyNumberFormat="1" applyFont="1" applyFill="1" applyBorder="1" applyAlignment="1" applyProtection="1">
      <alignment horizontal="right"/>
    </xf>
    <xf numFmtId="181" fontId="2" fillId="3" borderId="0" xfId="1" applyNumberFormat="1" applyFont="1" applyFill="1" applyBorder="1" applyAlignment="1" applyProtection="1">
      <alignment horizontal="right" vertical="top" wrapText="1"/>
      <protection locked="0"/>
    </xf>
    <xf numFmtId="181" fontId="2" fillId="3" borderId="27" xfId="1" applyNumberFormat="1" applyFont="1" applyFill="1" applyBorder="1" applyAlignment="1" applyProtection="1">
      <alignment horizontal="right" vertical="top" wrapText="1"/>
      <protection locked="0"/>
    </xf>
    <xf numFmtId="181" fontId="2" fillId="3" borderId="8" xfId="1" applyNumberFormat="1" applyFont="1" applyFill="1" applyBorder="1" applyAlignment="1" applyProtection="1">
      <alignment horizontal="right" vertical="top" wrapText="1"/>
      <protection locked="0"/>
    </xf>
    <xf numFmtId="181" fontId="2" fillId="3" borderId="28" xfId="1" applyNumberFormat="1" applyFont="1" applyFill="1" applyBorder="1" applyAlignment="1" applyProtection="1">
      <alignment horizontal="right" vertical="top" wrapText="1"/>
      <protection locked="0"/>
    </xf>
    <xf numFmtId="181" fontId="2" fillId="5" borderId="8" xfId="1" applyNumberFormat="1" applyFont="1" applyFill="1" applyBorder="1" applyAlignment="1" applyProtection="1">
      <alignment horizontal="right" vertical="top" wrapText="1"/>
    </xf>
    <xf numFmtId="181" fontId="2" fillId="5" borderId="22" xfId="1" applyNumberFormat="1" applyFont="1" applyFill="1" applyBorder="1" applyAlignment="1" applyProtection="1">
      <alignment horizontal="right" vertical="top" wrapText="1"/>
    </xf>
    <xf numFmtId="181" fontId="2" fillId="3" borderId="22" xfId="1" applyNumberFormat="1" applyFont="1" applyFill="1" applyBorder="1" applyAlignment="1" applyProtection="1">
      <alignment horizontal="right" vertical="top" wrapText="1"/>
      <protection locked="0"/>
    </xf>
    <xf numFmtId="181" fontId="2" fillId="4" borderId="22" xfId="1" applyNumberFormat="1" applyFont="1" applyFill="1" applyBorder="1" applyAlignment="1" applyProtection="1">
      <alignment horizontal="right"/>
    </xf>
    <xf numFmtId="181" fontId="2" fillId="3" borderId="23" xfId="1" applyNumberFormat="1" applyFont="1" applyFill="1" applyBorder="1" applyAlignment="1" applyProtection="1">
      <alignment horizontal="right" vertical="top" wrapText="1"/>
      <protection locked="0"/>
    </xf>
    <xf numFmtId="181" fontId="2" fillId="3" borderId="25" xfId="1" applyNumberFormat="1" applyFont="1" applyFill="1" applyBorder="1" applyAlignment="1" applyProtection="1">
      <alignment horizontal="right" vertical="top" wrapText="1"/>
      <protection locked="0"/>
    </xf>
    <xf numFmtId="181" fontId="15" fillId="0" borderId="0" xfId="0" applyNumberFormat="1" applyFont="1"/>
    <xf numFmtId="181" fontId="15" fillId="0" borderId="0" xfId="0" applyNumberFormat="1" applyFont="1" applyFill="1"/>
    <xf numFmtId="181" fontId="9" fillId="0" borderId="7" xfId="0" applyNumberFormat="1" applyFont="1" applyFill="1" applyBorder="1" applyAlignment="1" applyProtection="1">
      <alignment vertical="top"/>
      <protection locked="0"/>
    </xf>
    <xf numFmtId="181" fontId="2" fillId="0" borderId="0" xfId="0" applyNumberFormat="1" applyFont="1" applyFill="1" applyAlignment="1" applyProtection="1">
      <alignment vertical="top"/>
      <protection locked="0"/>
    </xf>
    <xf numFmtId="181" fontId="9" fillId="0" borderId="0" xfId="0" applyNumberFormat="1" applyFont="1" applyFill="1" applyBorder="1" applyAlignment="1" applyProtection="1">
      <alignment vertical="top"/>
      <protection locked="0"/>
    </xf>
    <xf numFmtId="3" fontId="2" fillId="5" borderId="0" xfId="0" applyNumberFormat="1" applyFont="1" applyFill="1" applyAlignment="1" applyProtection="1">
      <alignment horizontal="right" vertical="top"/>
    </xf>
    <xf numFmtId="0" fontId="22" fillId="0" borderId="0" xfId="0" applyFont="1"/>
    <xf numFmtId="43" fontId="19" fillId="0" borderId="0" xfId="0" applyNumberFormat="1" applyFont="1"/>
    <xf numFmtId="3" fontId="2" fillId="3" borderId="0" xfId="1" applyNumberFormat="1" applyFont="1" applyFill="1" applyAlignment="1" applyProtection="1">
      <alignment vertical="top"/>
      <protection locked="0"/>
    </xf>
    <xf numFmtId="3" fontId="2" fillId="3" borderId="0" xfId="1" applyNumberFormat="1" applyFont="1" applyFill="1" applyAlignment="1" applyProtection="1">
      <alignment horizontal="right" vertical="top"/>
    </xf>
    <xf numFmtId="3" fontId="2" fillId="3" borderId="0" xfId="1" applyNumberFormat="1" applyFont="1" applyFill="1" applyAlignment="1" applyProtection="1">
      <alignment horizontal="right" vertical="top"/>
      <protection locked="0"/>
    </xf>
    <xf numFmtId="3" fontId="2" fillId="0" borderId="0" xfId="1" applyNumberFormat="1" applyFont="1" applyFill="1" applyBorder="1" applyAlignment="1" applyProtection="1">
      <alignment horizontal="center" vertical="top" wrapText="1"/>
    </xf>
    <xf numFmtId="3" fontId="2" fillId="0" borderId="0" xfId="0" applyNumberFormat="1" applyFont="1" applyFill="1" applyBorder="1" applyAlignment="1" applyProtection="1">
      <alignment horizontal="right" vertical="top" wrapText="1"/>
    </xf>
    <xf numFmtId="184" fontId="2" fillId="0" borderId="0" xfId="1" applyNumberFormat="1" applyFont="1" applyFill="1" applyBorder="1" applyAlignment="1" applyProtection="1">
      <alignment horizontal="center" vertical="top" wrapText="1"/>
    </xf>
    <xf numFmtId="3" fontId="2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>
      <alignment horizontal="center"/>
    </xf>
    <xf numFmtId="15" fontId="15" fillId="0" borderId="0" xfId="0" applyNumberFormat="1" applyFont="1" applyAlignment="1">
      <alignment horizontal="center"/>
    </xf>
    <xf numFmtId="15" fontId="2" fillId="0" borderId="0" xfId="0" applyNumberFormat="1" applyFont="1" applyFill="1" applyBorder="1" applyProtection="1"/>
    <xf numFmtId="15" fontId="7" fillId="0" borderId="0" xfId="0" applyNumberFormat="1" applyFont="1" applyBorder="1" applyAlignment="1" applyProtection="1">
      <alignment horizontal="center" vertical="top" wrapText="1"/>
    </xf>
    <xf numFmtId="15" fontId="1" fillId="0" borderId="0" xfId="0" applyNumberFormat="1" applyFont="1" applyAlignment="1" applyProtection="1">
      <alignment vertical="top"/>
      <protection locked="0"/>
    </xf>
    <xf numFmtId="15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/>
    </xf>
    <xf numFmtId="0" fontId="2" fillId="0" borderId="4" xfId="0" applyFont="1" applyBorder="1" applyAlignment="1" applyProtection="1">
      <alignment horizontal="justify" vertical="top"/>
    </xf>
    <xf numFmtId="0" fontId="2" fillId="0" borderId="0" xfId="0" applyFont="1" applyAlignment="1" applyProtection="1">
      <alignment horizontal="left" vertical="top" indent="3"/>
      <protection locked="0"/>
    </xf>
    <xf numFmtId="181" fontId="1" fillId="3" borderId="8" xfId="1" applyNumberFormat="1" applyFont="1" applyFill="1" applyBorder="1" applyAlignment="1" applyProtection="1">
      <alignment horizontal="center" vertical="top" wrapText="1"/>
      <protection locked="0"/>
    </xf>
    <xf numFmtId="181" fontId="1" fillId="3" borderId="22" xfId="1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justify" vertical="top"/>
    </xf>
    <xf numFmtId="0" fontId="2" fillId="0" borderId="0" xfId="0" applyFont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/>
    </xf>
    <xf numFmtId="0" fontId="1" fillId="0" borderId="29" xfId="0" applyFont="1" applyFill="1" applyBorder="1" applyAlignment="1" applyProtection="1">
      <alignment vertical="top"/>
    </xf>
    <xf numFmtId="0" fontId="2" fillId="0" borderId="30" xfId="0" applyFont="1" applyBorder="1" applyAlignment="1" applyProtection="1">
      <alignment horizontal="justify" vertical="top"/>
    </xf>
    <xf numFmtId="0" fontId="1" fillId="0" borderId="5" xfId="0" applyFont="1" applyBorder="1" applyAlignment="1" applyProtection="1">
      <alignment horizontal="justify" vertical="top" wrapText="1"/>
    </xf>
    <xf numFmtId="181" fontId="1" fillId="5" borderId="31" xfId="1" applyNumberFormat="1" applyFont="1" applyFill="1" applyBorder="1" applyAlignment="1" applyProtection="1">
      <alignment horizontal="center"/>
    </xf>
    <xf numFmtId="181" fontId="1" fillId="5" borderId="5" xfId="1" applyNumberFormat="1" applyFont="1" applyFill="1" applyBorder="1" applyAlignment="1" applyProtection="1">
      <alignment horizontal="center"/>
    </xf>
    <xf numFmtId="181" fontId="1" fillId="5" borderId="6" xfId="1" applyNumberFormat="1" applyFont="1" applyFill="1" applyBorder="1" applyAlignment="1" applyProtection="1">
      <alignment horizontal="center"/>
    </xf>
    <xf numFmtId="186" fontId="2" fillId="3" borderId="8" xfId="1" applyNumberFormat="1" applyFont="1" applyFill="1" applyBorder="1" applyAlignment="1" applyProtection="1">
      <alignment horizontal="right" vertical="top" wrapText="1"/>
      <protection locked="0"/>
    </xf>
    <xf numFmtId="0" fontId="1" fillId="0" borderId="4" xfId="0" applyFont="1" applyBorder="1" applyAlignment="1" applyProtection="1">
      <alignment horizontal="justify" vertical="top"/>
    </xf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15" fontId="12" fillId="0" borderId="0" xfId="0" applyNumberFormat="1" applyFont="1" applyAlignment="1" applyProtection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Protection="1"/>
    <xf numFmtId="0" fontId="12" fillId="0" borderId="0" xfId="0" applyFont="1" applyAlignment="1" applyProtection="1"/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vertical="top"/>
    </xf>
    <xf numFmtId="181" fontId="12" fillId="0" borderId="0" xfId="0" applyNumberFormat="1" applyFont="1"/>
    <xf numFmtId="15" fontId="12" fillId="0" borderId="0" xfId="0" applyNumberFormat="1" applyFont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2" fillId="0" borderId="0" xfId="0" applyFont="1" applyAlignment="1">
      <alignment horizontal="left"/>
    </xf>
    <xf numFmtId="183" fontId="12" fillId="0" borderId="0" xfId="0" applyNumberFormat="1" applyFont="1" applyAlignment="1" applyProtection="1">
      <alignment horizontal="left"/>
    </xf>
    <xf numFmtId="0" fontId="11" fillId="0" borderId="29" xfId="0" applyFont="1" applyBorder="1" applyProtection="1"/>
    <xf numFmtId="184" fontId="11" fillId="5" borderId="5" xfId="1" applyNumberFormat="1" applyFont="1" applyFill="1" applyBorder="1" applyAlignment="1" applyProtection="1">
      <alignment horizontal="right"/>
    </xf>
    <xf numFmtId="0" fontId="12" fillId="0" borderId="1" xfId="0" applyFont="1" applyBorder="1"/>
    <xf numFmtId="0" fontId="11" fillId="0" borderId="0" xfId="0" applyFont="1"/>
    <xf numFmtId="49" fontId="12" fillId="0" borderId="0" xfId="0" applyNumberFormat="1" applyFont="1" applyFill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Protection="1">
      <protection locked="0"/>
    </xf>
    <xf numFmtId="3" fontId="2" fillId="0" borderId="32" xfId="0" applyNumberFormat="1" applyFont="1" applyBorder="1" applyAlignment="1" applyProtection="1">
      <alignment horizontal="center" vertical="top"/>
      <protection locked="0"/>
    </xf>
    <xf numFmtId="3" fontId="2" fillId="0" borderId="33" xfId="0" applyNumberFormat="1" applyFont="1" applyBorder="1" applyAlignment="1" applyProtection="1">
      <alignment horizontal="center" vertical="top" wrapText="1"/>
      <protection locked="0"/>
    </xf>
    <xf numFmtId="3" fontId="4" fillId="0" borderId="33" xfId="0" applyNumberFormat="1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left" vertical="top"/>
    </xf>
    <xf numFmtId="0" fontId="26" fillId="0" borderId="0" xfId="0" applyFont="1"/>
    <xf numFmtId="3" fontId="12" fillId="0" borderId="0" xfId="0" applyNumberFormat="1" applyFont="1" applyProtection="1"/>
    <xf numFmtId="3" fontId="12" fillId="0" borderId="0" xfId="0" applyNumberFormat="1" applyFont="1" applyProtection="1">
      <protection locked="0"/>
    </xf>
    <xf numFmtId="178" fontId="12" fillId="0" borderId="0" xfId="1" applyFont="1" applyAlignment="1">
      <alignment horizontal="right"/>
    </xf>
    <xf numFmtId="0" fontId="12" fillId="0" borderId="0" xfId="0" applyFont="1" applyAlignment="1" applyProtection="1">
      <alignment horizontal="left" vertical="center"/>
    </xf>
    <xf numFmtId="1" fontId="12" fillId="0" borderId="0" xfId="0" applyNumberFormat="1" applyFont="1" applyAlignment="1" applyProtection="1">
      <alignment horizontal="left"/>
    </xf>
    <xf numFmtId="3" fontId="11" fillId="0" borderId="0" xfId="0" applyNumberFormat="1" applyFont="1" applyAlignment="1" applyProtection="1">
      <alignment horizontal="left"/>
    </xf>
    <xf numFmtId="0" fontId="12" fillId="0" borderId="0" xfId="0" applyNumberFormat="1" applyFont="1" applyAlignment="1" applyProtection="1">
      <alignment horizontal="left"/>
    </xf>
    <xf numFmtId="0" fontId="26" fillId="0" borderId="0" xfId="0" applyFont="1" applyAlignment="1" applyProtection="1">
      <protection locked="0"/>
    </xf>
    <xf numFmtId="3" fontId="4" fillId="0" borderId="6" xfId="0" applyNumberFormat="1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right"/>
      <protection locked="0"/>
    </xf>
    <xf numFmtId="0" fontId="26" fillId="0" borderId="0" xfId="0" applyFont="1" applyFill="1" applyAlignment="1" applyProtection="1">
      <alignment horizontal="right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justify" vertical="top"/>
      <protection locked="0"/>
    </xf>
    <xf numFmtId="3" fontId="11" fillId="0" borderId="0" xfId="0" applyNumberFormat="1" applyFont="1" applyAlignment="1" applyProtection="1">
      <alignment horizontal="left"/>
      <protection locked="0"/>
    </xf>
    <xf numFmtId="0" fontId="26" fillId="0" borderId="0" xfId="0" applyFont="1" applyFill="1"/>
    <xf numFmtId="3" fontId="12" fillId="0" borderId="0" xfId="0" applyNumberFormat="1" applyFont="1" applyFill="1" applyProtection="1">
      <protection locked="0"/>
    </xf>
    <xf numFmtId="3" fontId="1" fillId="0" borderId="5" xfId="0" applyNumberFormat="1" applyFont="1" applyBorder="1" applyAlignment="1" applyProtection="1">
      <alignment horizontal="center" vertical="top" wrapText="1"/>
    </xf>
    <xf numFmtId="3" fontId="11" fillId="0" borderId="0" xfId="0" applyNumberFormat="1" applyFont="1" applyFill="1" applyAlignment="1" applyProtection="1">
      <alignment horizontal="left"/>
    </xf>
    <xf numFmtId="0" fontId="12" fillId="0" borderId="0" xfId="0" applyFont="1" applyFill="1"/>
    <xf numFmtId="0" fontId="23" fillId="0" borderId="30" xfId="0" applyFont="1" applyBorder="1" applyAlignment="1">
      <alignment vertical="top"/>
    </xf>
    <xf numFmtId="181" fontId="26" fillId="0" borderId="0" xfId="0" applyNumberFormat="1" applyFont="1"/>
    <xf numFmtId="181" fontId="12" fillId="0" borderId="0" xfId="0" applyNumberFormat="1" applyFont="1" applyFill="1" applyProtection="1">
      <protection locked="0"/>
    </xf>
    <xf numFmtId="0" fontId="1" fillId="0" borderId="30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/>
    </xf>
    <xf numFmtId="0" fontId="1" fillId="0" borderId="6" xfId="0" applyFont="1" applyFill="1" applyBorder="1" applyAlignment="1" applyProtection="1">
      <alignment horizontal="center" vertical="top" wrapText="1"/>
    </xf>
    <xf numFmtId="3" fontId="1" fillId="0" borderId="34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3" fontId="1" fillId="0" borderId="31" xfId="0" applyNumberFormat="1" applyFont="1" applyBorder="1" applyAlignment="1" applyProtection="1">
      <alignment horizontal="center" vertical="top" wrapText="1"/>
      <protection locked="0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Fill="1" applyProtection="1"/>
    <xf numFmtId="0" fontId="1" fillId="0" borderId="30" xfId="0" applyFont="1" applyFill="1" applyBorder="1" applyAlignment="1" applyProtection="1">
      <alignment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1" fillId="0" borderId="30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/>
    <xf numFmtId="0" fontId="2" fillId="0" borderId="0" xfId="0" applyFont="1" applyFill="1" applyAlignment="1" applyProtection="1">
      <alignment horizontal="center" vertical="top"/>
      <protection locked="0"/>
    </xf>
    <xf numFmtId="181" fontId="2" fillId="3" borderId="35" xfId="1" applyNumberFormat="1" applyFont="1" applyFill="1" applyBorder="1" applyAlignment="1" applyProtection="1">
      <alignment horizontal="right" vertical="top" wrapText="1"/>
      <protection locked="0"/>
    </xf>
    <xf numFmtId="178" fontId="2" fillId="4" borderId="35" xfId="1" applyNumberFormat="1" applyFont="1" applyFill="1" applyBorder="1" applyAlignment="1" applyProtection="1">
      <alignment horizontal="right"/>
    </xf>
    <xf numFmtId="43" fontId="18" fillId="0" borderId="35" xfId="1" applyNumberFormat="1" applyFont="1" applyFill="1" applyBorder="1" applyAlignment="1" applyProtection="1">
      <alignment horizontal="left" indent="2"/>
    </xf>
    <xf numFmtId="181" fontId="2" fillId="4" borderId="35" xfId="1" applyNumberFormat="1" applyFont="1" applyFill="1" applyBorder="1" applyAlignment="1" applyProtection="1">
      <alignment horizontal="right"/>
    </xf>
    <xf numFmtId="43" fontId="1" fillId="0" borderId="35" xfId="1" applyNumberFormat="1" applyFont="1" applyFill="1" applyBorder="1" applyProtection="1"/>
    <xf numFmtId="181" fontId="2" fillId="5" borderId="35" xfId="1" applyNumberFormat="1" applyFont="1" applyFill="1" applyBorder="1" applyAlignment="1" applyProtection="1">
      <alignment horizontal="center" vertical="top" wrapText="1"/>
    </xf>
    <xf numFmtId="43" fontId="5" fillId="0" borderId="35" xfId="1" applyNumberFormat="1" applyFont="1" applyFill="1" applyBorder="1" applyProtection="1"/>
    <xf numFmtId="43" fontId="1" fillId="0" borderId="35" xfId="1" applyNumberFormat="1" applyFont="1" applyFill="1" applyBorder="1" applyAlignment="1" applyProtection="1">
      <alignment horizontal="left" indent="1"/>
    </xf>
    <xf numFmtId="43" fontId="2" fillId="0" borderId="35" xfId="1" applyNumberFormat="1" applyFont="1" applyFill="1" applyBorder="1" applyAlignment="1" applyProtection="1">
      <alignment horizontal="left" indent="3"/>
    </xf>
    <xf numFmtId="181" fontId="2" fillId="5" borderId="35" xfId="1" applyNumberFormat="1" applyFont="1" applyFill="1" applyBorder="1" applyAlignment="1" applyProtection="1">
      <alignment horizontal="right" vertical="top" wrapText="1"/>
    </xf>
    <xf numFmtId="43" fontId="1" fillId="0" borderId="35" xfId="1" applyNumberFormat="1" applyFont="1" applyFill="1" applyBorder="1" applyAlignment="1" applyProtection="1">
      <alignment horizontal="left" indent="3"/>
    </xf>
    <xf numFmtId="43" fontId="2" fillId="0" borderId="35" xfId="1" applyNumberFormat="1" applyFont="1" applyFill="1" applyBorder="1" applyAlignment="1" applyProtection="1">
      <alignment horizontal="left" indent="2"/>
    </xf>
    <xf numFmtId="43" fontId="2" fillId="0" borderId="35" xfId="1" applyNumberFormat="1" applyFont="1" applyFill="1" applyBorder="1" applyProtection="1"/>
    <xf numFmtId="181" fontId="2" fillId="3" borderId="36" xfId="1" applyNumberFormat="1" applyFont="1" applyFill="1" applyBorder="1" applyAlignment="1" applyProtection="1">
      <alignment horizontal="right" vertical="top" wrapText="1"/>
      <protection locked="0"/>
    </xf>
    <xf numFmtId="0" fontId="24" fillId="0" borderId="37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center"/>
    </xf>
    <xf numFmtId="0" fontId="5" fillId="0" borderId="39" xfId="0" applyFont="1" applyFill="1" applyBorder="1" applyProtection="1"/>
    <xf numFmtId="43" fontId="18" fillId="0" borderId="39" xfId="1" applyNumberFormat="1" applyFont="1" applyFill="1" applyBorder="1" applyAlignment="1" applyProtection="1">
      <alignment horizontal="left" indent="2"/>
    </xf>
    <xf numFmtId="43" fontId="1" fillId="0" borderId="39" xfId="1" applyNumberFormat="1" applyFont="1" applyFill="1" applyBorder="1" applyProtection="1"/>
    <xf numFmtId="43" fontId="5" fillId="0" borderId="40" xfId="1" applyNumberFormat="1" applyFont="1" applyFill="1" applyBorder="1" applyProtection="1"/>
    <xf numFmtId="43" fontId="5" fillId="0" borderId="39" xfId="1" applyNumberFormat="1" applyFont="1" applyFill="1" applyBorder="1" applyProtection="1"/>
    <xf numFmtId="43" fontId="1" fillId="0" borderId="39" xfId="1" applyNumberFormat="1" applyFont="1" applyFill="1" applyBorder="1" applyAlignment="1" applyProtection="1">
      <alignment horizontal="left" indent="3"/>
    </xf>
    <xf numFmtId="43" fontId="1" fillId="0" borderId="35" xfId="1" applyNumberFormat="1" applyFont="1" applyFill="1" applyBorder="1" applyAlignment="1" applyProtection="1">
      <alignment horizontal="left" indent="2"/>
    </xf>
    <xf numFmtId="43" fontId="2" fillId="0" borderId="35" xfId="1" applyNumberFormat="1" applyFont="1" applyFill="1" applyBorder="1" applyAlignment="1" applyProtection="1">
      <alignment horizontal="left" indent="4"/>
    </xf>
    <xf numFmtId="43" fontId="1" fillId="0" borderId="40" xfId="1" applyNumberFormat="1" applyFont="1" applyFill="1" applyBorder="1" applyAlignment="1" applyProtection="1">
      <alignment horizontal="left" indent="2"/>
    </xf>
    <xf numFmtId="0" fontId="5" fillId="0" borderId="40" xfId="0" applyFont="1" applyFill="1" applyBorder="1" applyAlignment="1" applyProtection="1">
      <alignment horizontal="left" indent="2"/>
    </xf>
    <xf numFmtId="43" fontId="18" fillId="0" borderId="40" xfId="1" applyNumberFormat="1" applyFont="1" applyFill="1" applyBorder="1" applyAlignment="1" applyProtection="1">
      <alignment horizontal="left" indent="4"/>
    </xf>
    <xf numFmtId="43" fontId="5" fillId="0" borderId="40" xfId="1" applyNumberFormat="1" applyFont="1" applyFill="1" applyBorder="1" applyAlignment="1" applyProtection="1">
      <alignment horizontal="left" indent="2"/>
    </xf>
    <xf numFmtId="43" fontId="2" fillId="0" borderId="35" xfId="1" applyNumberFormat="1" applyFont="1" applyFill="1" applyBorder="1" applyAlignment="1" applyProtection="1">
      <alignment horizontal="left" indent="5"/>
    </xf>
    <xf numFmtId="43" fontId="1" fillId="0" borderId="40" xfId="1" applyNumberFormat="1" applyFont="1" applyFill="1" applyBorder="1" applyAlignment="1" applyProtection="1">
      <alignment horizontal="left" indent="3"/>
    </xf>
    <xf numFmtId="43" fontId="5" fillId="0" borderId="35" xfId="1" applyNumberFormat="1" applyFont="1" applyFill="1" applyBorder="1" applyAlignment="1" applyProtection="1">
      <alignment horizontal="left" indent="2"/>
    </xf>
    <xf numFmtId="43" fontId="18" fillId="0" borderId="35" xfId="1" applyNumberFormat="1" applyFont="1" applyFill="1" applyBorder="1" applyAlignment="1" applyProtection="1">
      <alignment horizontal="left" indent="4"/>
    </xf>
    <xf numFmtId="181" fontId="2" fillId="3" borderId="35" xfId="1" applyNumberFormat="1" applyFont="1" applyFill="1" applyBorder="1" applyAlignment="1" applyProtection="1">
      <alignment horizontal="right" vertical="top"/>
      <protection locked="0"/>
    </xf>
    <xf numFmtId="43" fontId="2" fillId="0" borderId="35" xfId="1" applyNumberFormat="1" applyFont="1" applyBorder="1" applyAlignment="1" applyProtection="1">
      <alignment horizontal="left" indent="2"/>
    </xf>
    <xf numFmtId="43" fontId="18" fillId="0" borderId="35" xfId="1" applyNumberFormat="1" applyFont="1" applyBorder="1" applyAlignment="1" applyProtection="1">
      <alignment horizontal="left" indent="2"/>
    </xf>
    <xf numFmtId="43" fontId="1" fillId="0" borderId="35" xfId="1" applyNumberFormat="1" applyFont="1" applyFill="1" applyBorder="1" applyAlignment="1" applyProtection="1">
      <alignment horizontal="left"/>
    </xf>
    <xf numFmtId="180" fontId="2" fillId="3" borderId="35" xfId="1" applyNumberFormat="1" applyFont="1" applyFill="1" applyBorder="1" applyAlignment="1" applyProtection="1">
      <alignment horizontal="right" vertical="top" wrapText="1"/>
      <protection locked="0"/>
    </xf>
    <xf numFmtId="180" fontId="2" fillId="5" borderId="35" xfId="1" applyNumberFormat="1" applyFont="1" applyFill="1" applyBorder="1" applyAlignment="1" applyProtection="1">
      <alignment horizontal="right" vertical="top" wrapText="1"/>
    </xf>
    <xf numFmtId="180" fontId="2" fillId="5" borderId="35" xfId="1" applyNumberFormat="1" applyFont="1" applyFill="1" applyBorder="1" applyAlignment="1" applyProtection="1">
      <alignment horizontal="center" vertical="top" wrapText="1"/>
    </xf>
    <xf numFmtId="43" fontId="1" fillId="0" borderId="35" xfId="1" applyNumberFormat="1" applyFont="1" applyBorder="1" applyAlignment="1" applyProtection="1"/>
    <xf numFmtId="1" fontId="2" fillId="0" borderId="41" xfId="1" applyNumberFormat="1" applyFont="1" applyFill="1" applyBorder="1" applyAlignment="1" applyProtection="1">
      <alignment horizontal="center"/>
      <protection locked="0"/>
    </xf>
    <xf numFmtId="181" fontId="2" fillId="4" borderId="42" xfId="1" applyNumberFormat="1" applyFont="1" applyFill="1" applyBorder="1" applyAlignment="1" applyProtection="1">
      <alignment horizontal="right"/>
    </xf>
    <xf numFmtId="1" fontId="12" fillId="0" borderId="41" xfId="1" applyNumberFormat="1" applyFont="1" applyFill="1" applyBorder="1" applyAlignment="1" applyProtection="1">
      <alignment horizontal="center"/>
      <protection locked="0"/>
    </xf>
    <xf numFmtId="181" fontId="1" fillId="5" borderId="42" xfId="1" applyNumberFormat="1" applyFont="1" applyFill="1" applyBorder="1" applyAlignment="1" applyProtection="1">
      <alignment horizontal="center" vertical="top" wrapText="1"/>
    </xf>
    <xf numFmtId="1" fontId="12" fillId="0" borderId="41" xfId="1" applyNumberFormat="1" applyFont="1" applyBorder="1" applyAlignment="1" applyProtection="1">
      <alignment horizontal="center"/>
      <protection locked="0"/>
    </xf>
    <xf numFmtId="180" fontId="1" fillId="5" borderId="42" xfId="1" applyNumberFormat="1" applyFont="1" applyFill="1" applyBorder="1" applyAlignment="1" applyProtection="1">
      <alignment horizontal="center" vertical="top" wrapText="1"/>
    </xf>
    <xf numFmtId="1" fontId="2" fillId="0" borderId="41" xfId="1" applyNumberFormat="1" applyFont="1" applyBorder="1" applyAlignment="1" applyProtection="1">
      <alignment horizontal="center"/>
      <protection locked="0"/>
    </xf>
    <xf numFmtId="1" fontId="2" fillId="0" borderId="43" xfId="1" applyNumberFormat="1" applyFont="1" applyBorder="1" applyAlignment="1" applyProtection="1">
      <alignment horizontal="center"/>
      <protection locked="0"/>
    </xf>
    <xf numFmtId="43" fontId="1" fillId="0" borderId="44" xfId="1" applyNumberFormat="1" applyFont="1" applyBorder="1" applyAlignment="1" applyProtection="1">
      <alignment horizontal="left"/>
    </xf>
    <xf numFmtId="181" fontId="2" fillId="4" borderId="44" xfId="1" applyNumberFormat="1" applyFont="1" applyFill="1" applyBorder="1" applyAlignment="1" applyProtection="1">
      <alignment horizontal="right"/>
    </xf>
    <xf numFmtId="181" fontId="1" fillId="5" borderId="45" xfId="1" applyNumberFormat="1" applyFont="1" applyFill="1" applyBorder="1" applyAlignment="1" applyProtection="1">
      <alignment horizontal="center" vertical="top" wrapText="1"/>
      <protection locked="0"/>
    </xf>
    <xf numFmtId="181" fontId="2" fillId="4" borderId="36" xfId="1" applyNumberFormat="1" applyFont="1" applyFill="1" applyBorder="1" applyAlignment="1" applyProtection="1">
      <alignment horizontal="right"/>
    </xf>
    <xf numFmtId="181" fontId="2" fillId="4" borderId="46" xfId="1" applyNumberFormat="1" applyFont="1" applyFill="1" applyBorder="1" applyAlignment="1" applyProtection="1">
      <alignment horizontal="right"/>
    </xf>
    <xf numFmtId="43" fontId="1" fillId="0" borderId="40" xfId="1" applyNumberFormat="1" applyFont="1" applyFill="1" applyBorder="1" applyAlignment="1" applyProtection="1">
      <alignment horizontal="left"/>
    </xf>
    <xf numFmtId="43" fontId="1" fillId="0" borderId="39" xfId="1" applyNumberFormat="1" applyFont="1" applyFill="1" applyBorder="1" applyAlignment="1" applyProtection="1">
      <alignment horizontal="left"/>
    </xf>
    <xf numFmtId="43" fontId="5" fillId="0" borderId="40" xfId="1" applyNumberFormat="1" applyFont="1" applyFill="1" applyBorder="1" applyAlignment="1" applyProtection="1">
      <alignment horizontal="left"/>
    </xf>
    <xf numFmtId="43" fontId="5" fillId="0" borderId="39" xfId="1" applyNumberFormat="1" applyFont="1" applyFill="1" applyBorder="1" applyAlignment="1" applyProtection="1">
      <alignment horizontal="left"/>
    </xf>
    <xf numFmtId="181" fontId="2" fillId="4" borderId="47" xfId="1" applyNumberFormat="1" applyFont="1" applyFill="1" applyBorder="1" applyAlignment="1" applyProtection="1">
      <alignment horizontal="right"/>
    </xf>
    <xf numFmtId="1" fontId="18" fillId="0" borderId="0" xfId="1" applyNumberFormat="1" applyFont="1" applyFill="1" applyBorder="1" applyAlignment="1" applyProtection="1">
      <alignment horizontal="center"/>
      <protection locked="0"/>
    </xf>
    <xf numFmtId="1" fontId="12" fillId="0" borderId="48" xfId="0" applyNumberFormat="1" applyFont="1" applyFill="1" applyBorder="1" applyAlignment="1" applyProtection="1">
      <alignment horizontal="center"/>
      <protection locked="0"/>
    </xf>
    <xf numFmtId="181" fontId="2" fillId="3" borderId="49" xfId="1" applyNumberFormat="1" applyFont="1" applyFill="1" applyBorder="1" applyAlignment="1" applyProtection="1">
      <alignment horizontal="right" vertical="top" wrapText="1"/>
      <protection locked="0"/>
    </xf>
    <xf numFmtId="181" fontId="2" fillId="3" borderId="50" xfId="1" applyNumberFormat="1" applyFont="1" applyFill="1" applyBorder="1" applyAlignment="1" applyProtection="1">
      <alignment horizontal="right" vertical="top" wrapText="1"/>
      <protection locked="0"/>
    </xf>
    <xf numFmtId="1" fontId="12" fillId="0" borderId="41" xfId="0" applyNumberFormat="1" applyFont="1" applyFill="1" applyBorder="1" applyAlignment="1" applyProtection="1">
      <alignment horizontal="center"/>
      <protection locked="0"/>
    </xf>
    <xf numFmtId="178" fontId="2" fillId="4" borderId="42" xfId="1" applyNumberFormat="1" applyFont="1" applyFill="1" applyBorder="1" applyAlignment="1" applyProtection="1">
      <alignment horizontal="right"/>
    </xf>
    <xf numFmtId="181" fontId="1" fillId="5" borderId="42" xfId="1" applyNumberFormat="1" applyFont="1" applyFill="1" applyBorder="1" applyAlignment="1" applyProtection="1">
      <alignment horizontal="center"/>
    </xf>
    <xf numFmtId="1" fontId="2" fillId="0" borderId="43" xfId="1" applyNumberFormat="1" applyFont="1" applyFill="1" applyBorder="1" applyAlignment="1" applyProtection="1">
      <alignment horizontal="center"/>
      <protection locked="0"/>
    </xf>
    <xf numFmtId="43" fontId="5" fillId="0" borderId="44" xfId="1" applyNumberFormat="1" applyFont="1" applyFill="1" applyBorder="1" applyProtection="1"/>
    <xf numFmtId="181" fontId="1" fillId="5" borderId="45" xfId="1" applyNumberFormat="1" applyFont="1" applyFill="1" applyBorder="1" applyAlignment="1" applyProtection="1">
      <alignment horizontal="center" vertical="top" wrapText="1"/>
    </xf>
    <xf numFmtId="1" fontId="18" fillId="0" borderId="51" xfId="1" applyNumberFormat="1" applyFont="1" applyFill="1" applyBorder="1" applyAlignment="1" applyProtection="1">
      <alignment horizontal="center"/>
      <protection locked="0"/>
    </xf>
    <xf numFmtId="43" fontId="25" fillId="0" borderId="52" xfId="1" applyNumberFormat="1" applyFont="1" applyFill="1" applyBorder="1" applyAlignment="1" applyProtection="1">
      <alignment horizontal="left"/>
    </xf>
    <xf numFmtId="43" fontId="5" fillId="0" borderId="52" xfId="1" applyNumberFormat="1" applyFont="1" applyFill="1" applyBorder="1" applyAlignment="1" applyProtection="1">
      <alignment horizontal="left"/>
    </xf>
    <xf numFmtId="0" fontId="1" fillId="3" borderId="52" xfId="0" applyFont="1" applyFill="1" applyBorder="1" applyAlignment="1" applyProtection="1">
      <alignment horizontal="center" vertical="top" wrapText="1"/>
      <protection locked="0"/>
    </xf>
    <xf numFmtId="0" fontId="1" fillId="3" borderId="5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Fill="1" applyBorder="1" applyAlignment="1" applyProtection="1">
      <alignment horizontal="center" vertical="top"/>
    </xf>
    <xf numFmtId="0" fontId="1" fillId="0" borderId="6" xfId="0" applyFont="1" applyFill="1" applyBorder="1" applyAlignment="1" applyProtection="1">
      <alignment horizontal="center" vertical="top"/>
    </xf>
    <xf numFmtId="0" fontId="12" fillId="0" borderId="35" xfId="0" applyFont="1" applyBorder="1" applyAlignment="1" applyProtection="1">
      <alignment horizontal="left" indent="2"/>
    </xf>
    <xf numFmtId="0" fontId="11" fillId="0" borderId="35" xfId="0" applyFont="1" applyBorder="1" applyProtection="1"/>
    <xf numFmtId="0" fontId="12" fillId="0" borderId="35" xfId="0" applyFont="1" applyBorder="1" applyProtection="1"/>
    <xf numFmtId="0" fontId="12" fillId="0" borderId="35" xfId="0" applyFont="1" applyBorder="1" applyAlignment="1" applyProtection="1">
      <alignment horizontal="left" vertical="top" wrapText="1" indent="2"/>
    </xf>
    <xf numFmtId="0" fontId="12" fillId="0" borderId="35" xfId="0" applyFont="1" applyBorder="1" applyAlignment="1" applyProtection="1">
      <alignment horizontal="left" vertical="top" indent="2"/>
    </xf>
    <xf numFmtId="0" fontId="12" fillId="0" borderId="35" xfId="0" applyFont="1" applyBorder="1" applyAlignment="1" applyProtection="1">
      <alignment horizontal="left" vertical="top"/>
    </xf>
    <xf numFmtId="0" fontId="11" fillId="0" borderId="35" xfId="0" applyFont="1" applyBorder="1" applyAlignment="1" applyProtection="1">
      <alignment vertical="top"/>
    </xf>
    <xf numFmtId="0" fontId="11" fillId="0" borderId="35" xfId="0" applyFont="1" applyBorder="1" applyAlignment="1" applyProtection="1">
      <alignment vertical="top" wrapText="1"/>
    </xf>
    <xf numFmtId="0" fontId="11" fillId="0" borderId="47" xfId="0" applyFont="1" applyBorder="1" applyAlignment="1" applyProtection="1">
      <alignment vertical="top"/>
    </xf>
    <xf numFmtId="0" fontId="11" fillId="0" borderId="47" xfId="0" applyFont="1" applyBorder="1" applyAlignment="1" applyProtection="1">
      <alignment vertical="top" wrapText="1"/>
    </xf>
    <xf numFmtId="181" fontId="2" fillId="5" borderId="47" xfId="1" applyNumberFormat="1" applyFont="1" applyFill="1" applyBorder="1" applyAlignment="1" applyProtection="1">
      <alignment horizontal="right" vertical="top" wrapText="1"/>
    </xf>
    <xf numFmtId="1" fontId="2" fillId="0" borderId="30" xfId="1" applyNumberFormat="1" applyFont="1" applyBorder="1" applyAlignment="1" applyProtection="1">
      <alignment horizontal="center" vertical="top"/>
    </xf>
    <xf numFmtId="0" fontId="11" fillId="0" borderId="4" xfId="0" applyFont="1" applyBorder="1" applyAlignment="1" applyProtection="1">
      <alignment vertical="top"/>
    </xf>
    <xf numFmtId="0" fontId="11" fillId="0" borderId="29" xfId="0" applyFont="1" applyBorder="1" applyAlignment="1" applyProtection="1">
      <alignment vertical="top" wrapText="1"/>
    </xf>
    <xf numFmtId="181" fontId="2" fillId="4" borderId="5" xfId="1" applyNumberFormat="1" applyFont="1" applyFill="1" applyBorder="1" applyAlignment="1" applyProtection="1">
      <alignment horizontal="right"/>
    </xf>
    <xf numFmtId="181" fontId="1" fillId="5" borderId="6" xfId="1" applyNumberFormat="1" applyFont="1" applyFill="1" applyBorder="1" applyAlignment="1" applyProtection="1">
      <alignment horizontal="right" vertical="top" wrapText="1"/>
    </xf>
    <xf numFmtId="1" fontId="1" fillId="0" borderId="30" xfId="1" applyNumberFormat="1" applyFont="1" applyBorder="1" applyAlignment="1" applyProtection="1">
      <alignment horizontal="center" vertical="top" wrapText="1"/>
    </xf>
    <xf numFmtId="43" fontId="1" fillId="0" borderId="31" xfId="1" applyNumberFormat="1" applyFont="1" applyBorder="1" applyAlignment="1" applyProtection="1">
      <alignment horizontal="center" vertical="top" wrapText="1"/>
    </xf>
    <xf numFmtId="43" fontId="1" fillId="0" borderId="34" xfId="1" applyNumberFormat="1" applyFont="1" applyBorder="1" applyAlignment="1" applyProtection="1">
      <alignment horizontal="center" vertical="top" wrapText="1"/>
    </xf>
    <xf numFmtId="1" fontId="2" fillId="0" borderId="54" xfId="1" applyNumberFormat="1" applyFont="1" applyBorder="1" applyAlignment="1" applyProtection="1">
      <alignment horizontal="center" vertical="top"/>
    </xf>
    <xf numFmtId="1" fontId="2" fillId="0" borderId="41" xfId="1" applyNumberFormat="1" applyFont="1" applyBorder="1" applyAlignment="1" applyProtection="1">
      <alignment horizontal="center" vertical="top"/>
    </xf>
    <xf numFmtId="181" fontId="1" fillId="5" borderId="42" xfId="1" applyNumberFormat="1" applyFont="1" applyFill="1" applyBorder="1" applyAlignment="1" applyProtection="1">
      <alignment horizontal="right" vertical="top" wrapText="1"/>
    </xf>
    <xf numFmtId="181" fontId="2" fillId="5" borderId="42" xfId="1" applyNumberFormat="1" applyFont="1" applyFill="1" applyBorder="1" applyAlignment="1" applyProtection="1">
      <alignment horizontal="right" vertical="top" wrapText="1"/>
    </xf>
    <xf numFmtId="1" fontId="2" fillId="0" borderId="55" xfId="1" applyNumberFormat="1" applyFont="1" applyBorder="1" applyAlignment="1" applyProtection="1">
      <alignment horizontal="center" vertical="top"/>
    </xf>
    <xf numFmtId="181" fontId="2" fillId="5" borderId="56" xfId="1" applyNumberFormat="1" applyFont="1" applyFill="1" applyBorder="1" applyAlignment="1" applyProtection="1">
      <alignment horizontal="right" vertical="top" wrapText="1"/>
    </xf>
    <xf numFmtId="0" fontId="11" fillId="0" borderId="40" xfId="0" applyFont="1" applyBorder="1" applyProtection="1"/>
    <xf numFmtId="0" fontId="11" fillId="0" borderId="39" xfId="0" applyFont="1" applyBorder="1" applyProtection="1"/>
    <xf numFmtId="0" fontId="12" fillId="0" borderId="40" xfId="0" applyFont="1" applyBorder="1" applyAlignment="1" applyProtection="1">
      <alignment horizontal="left" indent="2"/>
    </xf>
    <xf numFmtId="0" fontId="12" fillId="0" borderId="39" xfId="0" applyFont="1" applyBorder="1" applyAlignment="1" applyProtection="1">
      <alignment horizontal="left" indent="2"/>
    </xf>
    <xf numFmtId="0" fontId="12" fillId="0" borderId="40" xfId="0" applyFont="1" applyBorder="1" applyAlignment="1" applyProtection="1">
      <alignment horizontal="left" vertical="top" wrapText="1" indent="2"/>
    </xf>
    <xf numFmtId="0" fontId="12" fillId="0" borderId="39" xfId="0" applyFont="1" applyBorder="1" applyAlignment="1" applyProtection="1">
      <alignment horizontal="left" vertical="top" wrapText="1" indent="2"/>
    </xf>
    <xf numFmtId="0" fontId="12" fillId="0" borderId="40" xfId="0" applyFont="1" applyBorder="1" applyAlignment="1" applyProtection="1">
      <alignment horizontal="left" vertical="top"/>
    </xf>
    <xf numFmtId="0" fontId="11" fillId="0" borderId="40" xfId="0" applyFont="1" applyBorder="1" applyAlignment="1" applyProtection="1">
      <alignment vertical="top"/>
    </xf>
    <xf numFmtId="0" fontId="11" fillId="0" borderId="39" xfId="0" applyFont="1" applyBorder="1" applyAlignment="1" applyProtection="1">
      <alignment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/>
    </xf>
    <xf numFmtId="0" fontId="1" fillId="0" borderId="57" xfId="0" applyFont="1" applyFill="1" applyBorder="1" applyProtection="1"/>
    <xf numFmtId="0" fontId="12" fillId="0" borderId="58" xfId="0" applyFont="1" applyBorder="1" applyAlignment="1" applyProtection="1">
      <alignment horizontal="left" indent="2"/>
    </xf>
    <xf numFmtId="0" fontId="12" fillId="0" borderId="37" xfId="0" applyFont="1" applyBorder="1" applyAlignment="1" applyProtection="1">
      <alignment horizontal="left" indent="2"/>
    </xf>
    <xf numFmtId="0" fontId="1" fillId="0" borderId="30" xfId="0" applyFont="1" applyBorder="1" applyAlignment="1" applyProtection="1">
      <alignment horizontal="justify" vertical="top"/>
      <protection locked="0"/>
    </xf>
    <xf numFmtId="181" fontId="1" fillId="5" borderId="6" xfId="1" applyNumberFormat="1" applyFont="1" applyFill="1" applyBorder="1" applyAlignment="1" applyProtection="1"/>
    <xf numFmtId="49" fontId="1" fillId="0" borderId="5" xfId="0" applyNumberFormat="1" applyFont="1" applyBorder="1" applyAlignment="1" applyProtection="1">
      <alignment horizontal="center" vertical="top"/>
      <protection locked="0"/>
    </xf>
    <xf numFmtId="186" fontId="1" fillId="0" borderId="5" xfId="0" applyNumberFormat="1" applyFont="1" applyBorder="1" applyAlignment="1" applyProtection="1">
      <alignment horizontal="center" vertical="top"/>
      <protection locked="0"/>
    </xf>
    <xf numFmtId="181" fontId="2" fillId="5" borderId="6" xfId="0" applyNumberFormat="1" applyFont="1" applyFill="1" applyBorder="1" applyAlignment="1" applyProtection="1">
      <alignment vertical="top"/>
    </xf>
    <xf numFmtId="49" fontId="1" fillId="0" borderId="6" xfId="0" applyNumberFormat="1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justify" vertical="top" wrapText="1"/>
    </xf>
    <xf numFmtId="0" fontId="1" fillId="0" borderId="30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15" fontId="1" fillId="0" borderId="5" xfId="0" applyNumberFormat="1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181" fontId="1" fillId="5" borderId="6" xfId="1" applyNumberFormat="1" applyFont="1" applyFill="1" applyBorder="1" applyAlignment="1" applyProtection="1">
      <alignment horizontal="right"/>
    </xf>
    <xf numFmtId="0" fontId="2" fillId="0" borderId="30" xfId="0" applyFont="1" applyFill="1" applyBorder="1" applyAlignment="1" applyProtection="1">
      <alignment horizontal="center" vertical="top"/>
    </xf>
    <xf numFmtId="0" fontId="11" fillId="0" borderId="5" xfId="0" applyFont="1" applyFill="1" applyBorder="1" applyAlignment="1" applyProtection="1">
      <alignment horizontal="center" vertical="top"/>
    </xf>
    <xf numFmtId="0" fontId="1" fillId="0" borderId="6" xfId="0" applyFont="1" applyFill="1" applyBorder="1" applyAlignment="1" applyProtection="1">
      <alignment horizontal="center" vertical="top"/>
      <protection locked="0"/>
    </xf>
    <xf numFmtId="181" fontId="1" fillId="5" borderId="6" xfId="1" applyNumberFormat="1" applyFont="1" applyFill="1" applyBorder="1" applyAlignment="1" applyProtection="1">
      <alignment horizontal="right" vertical="top"/>
    </xf>
    <xf numFmtId="0" fontId="2" fillId="0" borderId="30" xfId="0" applyFont="1" applyFill="1" applyBorder="1" applyAlignment="1" applyProtection="1">
      <alignment horizontal="left" vertical="top"/>
    </xf>
    <xf numFmtId="181" fontId="1" fillId="5" borderId="5" xfId="0" applyNumberFormat="1" applyFont="1" applyFill="1" applyBorder="1" applyAlignment="1" applyProtection="1">
      <alignment horizontal="right" vertical="top" wrapText="1"/>
    </xf>
    <xf numFmtId="181" fontId="1" fillId="5" borderId="5" xfId="1" applyNumberFormat="1" applyFont="1" applyFill="1" applyBorder="1" applyAlignment="1" applyProtection="1">
      <alignment horizontal="center" vertical="top" wrapText="1"/>
    </xf>
    <xf numFmtId="10" fontId="1" fillId="5" borderId="6" xfId="0" applyNumberFormat="1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vertical="top"/>
    </xf>
    <xf numFmtId="181" fontId="11" fillId="5" borderId="5" xfId="0" applyNumberFormat="1" applyFont="1" applyFill="1" applyBorder="1" applyAlignment="1" applyProtection="1">
      <alignment horizontal="center" vertical="top"/>
    </xf>
    <xf numFmtId="181" fontId="11" fillId="5" borderId="5" xfId="0" applyNumberFormat="1" applyFont="1" applyFill="1" applyBorder="1" applyAlignment="1" applyProtection="1">
      <alignment vertical="top"/>
    </xf>
    <xf numFmtId="10" fontId="1" fillId="5" borderId="6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Alignment="1" applyProtection="1">
      <alignment horizontal="left"/>
    </xf>
    <xf numFmtId="0" fontId="1" fillId="0" borderId="3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justify" vertical="top"/>
      <protection locked="0"/>
    </xf>
    <xf numFmtId="1" fontId="27" fillId="0" borderId="0" xfId="0" applyNumberFormat="1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7" fillId="0" borderId="0" xfId="0" applyFont="1" applyProtection="1"/>
    <xf numFmtId="0" fontId="27" fillId="0" borderId="0" xfId="0" applyFont="1"/>
    <xf numFmtId="3" fontId="27" fillId="0" borderId="0" xfId="0" applyNumberFormat="1" applyFont="1" applyAlignment="1" applyProtection="1">
      <alignment horizontal="left"/>
    </xf>
    <xf numFmtId="0" fontId="1" fillId="0" borderId="4" xfId="0" applyFont="1" applyFill="1" applyBorder="1" applyAlignment="1" applyProtection="1">
      <alignment vertical="top"/>
      <protection locked="0"/>
    </xf>
    <xf numFmtId="0" fontId="1" fillId="0" borderId="29" xfId="0" applyFont="1" applyBorder="1" applyAlignment="1" applyProtection="1">
      <alignment vertical="top"/>
      <protection locked="0"/>
    </xf>
    <xf numFmtId="0" fontId="12" fillId="0" borderId="34" xfId="0" applyFont="1" applyBorder="1" applyAlignment="1" applyProtection="1">
      <alignment vertical="top"/>
      <protection locked="0"/>
    </xf>
    <xf numFmtId="181" fontId="1" fillId="5" borderId="6" xfId="1" applyNumberFormat="1" applyFont="1" applyFill="1" applyBorder="1" applyAlignment="1" applyProtection="1">
      <alignment vertical="top"/>
    </xf>
    <xf numFmtId="183" fontId="2" fillId="0" borderId="0" xfId="0" applyNumberFormat="1" applyFont="1" applyAlignment="1" applyProtection="1">
      <alignment horizontal="left" vertical="top"/>
    </xf>
    <xf numFmtId="0" fontId="15" fillId="0" borderId="34" xfId="0" applyFont="1" applyBorder="1" applyAlignment="1" applyProtection="1">
      <alignment vertical="top"/>
      <protection locked="0"/>
    </xf>
    <xf numFmtId="0" fontId="2" fillId="0" borderId="30" xfId="0" applyFont="1" applyBorder="1" applyAlignment="1" applyProtection="1">
      <alignment horizontal="center" vertical="top"/>
    </xf>
    <xf numFmtId="181" fontId="1" fillId="5" borderId="6" xfId="1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left" vertical="top"/>
    </xf>
    <xf numFmtId="0" fontId="12" fillId="0" borderId="34" xfId="0" applyFont="1" applyBorder="1"/>
    <xf numFmtId="181" fontId="1" fillId="5" borderId="5" xfId="1" applyNumberFormat="1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183" fontId="2" fillId="0" borderId="0" xfId="0" applyNumberFormat="1" applyFont="1" applyFill="1" applyAlignment="1" applyProtection="1">
      <alignment horizontal="left"/>
      <protection locked="0"/>
    </xf>
    <xf numFmtId="0" fontId="1" fillId="0" borderId="59" xfId="0" applyFont="1" applyBorder="1" applyAlignment="1" applyProtection="1">
      <alignment vertical="top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181" fontId="2" fillId="3" borderId="46" xfId="1" applyNumberFormat="1" applyFont="1" applyFill="1" applyBorder="1" applyAlignment="1" applyProtection="1">
      <alignment horizontal="justify" vertical="top" wrapText="1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181" fontId="2" fillId="3" borderId="42" xfId="1" applyNumberFormat="1" applyFont="1" applyFill="1" applyBorder="1" applyAlignment="1" applyProtection="1">
      <alignment horizontal="justify" vertical="top" wrapText="1"/>
      <protection locked="0"/>
    </xf>
    <xf numFmtId="0" fontId="2" fillId="3" borderId="55" xfId="0" applyFont="1" applyFill="1" applyBorder="1" applyAlignment="1" applyProtection="1">
      <alignment horizontal="center" vertical="center"/>
      <protection locked="0"/>
    </xf>
    <xf numFmtId="181" fontId="2" fillId="3" borderId="56" xfId="1" applyNumberFormat="1" applyFont="1" applyFill="1" applyBorder="1" applyAlignment="1" applyProtection="1">
      <alignment horizontal="justify" vertical="top" wrapText="1"/>
      <protection locked="0"/>
    </xf>
    <xf numFmtId="0" fontId="2" fillId="3" borderId="48" xfId="0" applyFont="1" applyFill="1" applyBorder="1" applyAlignment="1" applyProtection="1">
      <alignment horizontal="center" vertical="top"/>
      <protection locked="0"/>
    </xf>
    <xf numFmtId="49" fontId="2" fillId="3" borderId="49" xfId="0" applyNumberFormat="1" applyFont="1" applyFill="1" applyBorder="1" applyAlignment="1" applyProtection="1">
      <alignment horizontal="center" vertical="top" wrapText="1"/>
      <protection locked="0"/>
    </xf>
    <xf numFmtId="181" fontId="2" fillId="3" borderId="50" xfId="1" applyNumberFormat="1" applyFont="1" applyFill="1" applyBorder="1" applyAlignment="1" applyProtection="1">
      <alignment horizontal="right" vertical="top"/>
      <protection locked="0"/>
    </xf>
    <xf numFmtId="0" fontId="2" fillId="3" borderId="41" xfId="0" applyFont="1" applyFill="1" applyBorder="1" applyAlignment="1" applyProtection="1">
      <alignment horizontal="center" vertical="top"/>
      <protection locked="0"/>
    </xf>
    <xf numFmtId="49" fontId="2" fillId="3" borderId="35" xfId="0" applyNumberFormat="1" applyFont="1" applyFill="1" applyBorder="1" applyAlignment="1" applyProtection="1">
      <alignment horizontal="center" vertical="top" wrapText="1"/>
      <protection locked="0"/>
    </xf>
    <xf numFmtId="181" fontId="2" fillId="3" borderId="42" xfId="1" applyNumberFormat="1" applyFont="1" applyFill="1" applyBorder="1" applyAlignment="1" applyProtection="1">
      <alignment horizontal="right" vertical="top"/>
      <protection locked="0"/>
    </xf>
    <xf numFmtId="0" fontId="2" fillId="0" borderId="41" xfId="0" applyFont="1" applyFill="1" applyBorder="1" applyAlignment="1" applyProtection="1">
      <alignment horizontal="center" vertical="top"/>
      <protection locked="0"/>
    </xf>
    <xf numFmtId="49" fontId="2" fillId="0" borderId="35" xfId="0" applyNumberFormat="1" applyFont="1" applyFill="1" applyBorder="1" applyAlignment="1" applyProtection="1">
      <alignment horizontal="center" vertical="top"/>
      <protection locked="0"/>
    </xf>
    <xf numFmtId="181" fontId="2" fillId="0" borderId="42" xfId="1" applyNumberFormat="1" applyFont="1" applyFill="1" applyBorder="1" applyAlignment="1" applyProtection="1">
      <alignment horizontal="right" vertical="top"/>
      <protection locked="0"/>
    </xf>
    <xf numFmtId="0" fontId="12" fillId="0" borderId="41" xfId="0" applyFont="1" applyBorder="1" applyAlignment="1" applyProtection="1">
      <alignment horizontal="center" vertical="top"/>
      <protection locked="0"/>
    </xf>
    <xf numFmtId="49" fontId="12" fillId="0" borderId="35" xfId="0" applyNumberFormat="1" applyFont="1" applyBorder="1" applyAlignment="1" applyProtection="1">
      <alignment horizontal="center"/>
      <protection locked="0"/>
    </xf>
    <xf numFmtId="181" fontId="12" fillId="0" borderId="42" xfId="1" applyNumberFormat="1" applyFont="1" applyBorder="1" applyAlignment="1" applyProtection="1">
      <alignment horizontal="right"/>
      <protection locked="0"/>
    </xf>
    <xf numFmtId="181" fontId="12" fillId="0" borderId="42" xfId="1" applyNumberFormat="1" applyFont="1" applyFill="1" applyBorder="1" applyAlignment="1" applyProtection="1">
      <alignment horizontal="right"/>
      <protection locked="0"/>
    </xf>
    <xf numFmtId="0" fontId="12" fillId="0" borderId="43" xfId="0" applyFont="1" applyBorder="1" applyAlignment="1" applyProtection="1">
      <alignment horizontal="center" vertical="top"/>
      <protection locked="0"/>
    </xf>
    <xf numFmtId="49" fontId="12" fillId="0" borderId="44" xfId="0" applyNumberFormat="1" applyFont="1" applyBorder="1" applyAlignment="1" applyProtection="1">
      <alignment horizontal="center"/>
      <protection locked="0"/>
    </xf>
    <xf numFmtId="181" fontId="12" fillId="0" borderId="45" xfId="1" applyNumberFormat="1" applyFont="1" applyBorder="1" applyAlignment="1" applyProtection="1">
      <alignment horizontal="right"/>
      <protection locked="0"/>
    </xf>
    <xf numFmtId="181" fontId="12" fillId="0" borderId="50" xfId="1" applyNumberFormat="1" applyFont="1" applyBorder="1" applyAlignment="1" applyProtection="1">
      <alignment horizontal="right" wrapText="1"/>
      <protection locked="0"/>
    </xf>
    <xf numFmtId="181" fontId="12" fillId="0" borderId="42" xfId="1" applyNumberFormat="1" applyFont="1" applyBorder="1" applyAlignment="1" applyProtection="1">
      <alignment horizontal="right" wrapText="1"/>
      <protection locked="0"/>
    </xf>
    <xf numFmtId="0" fontId="2" fillId="3" borderId="43" xfId="0" applyFont="1" applyFill="1" applyBorder="1" applyAlignment="1" applyProtection="1">
      <alignment horizontal="center" vertical="top"/>
      <protection locked="0"/>
    </xf>
    <xf numFmtId="49" fontId="2" fillId="3" borderId="44" xfId="0" applyNumberFormat="1" applyFont="1" applyFill="1" applyBorder="1" applyAlignment="1" applyProtection="1">
      <alignment horizontal="center" vertical="top" wrapText="1"/>
      <protection locked="0"/>
    </xf>
    <xf numFmtId="181" fontId="12" fillId="0" borderId="45" xfId="1" applyNumberFormat="1" applyFont="1" applyBorder="1" applyAlignment="1" applyProtection="1">
      <alignment horizontal="right" wrapText="1"/>
      <protection locked="0"/>
    </xf>
    <xf numFmtId="0" fontId="2" fillId="3" borderId="48" xfId="0" applyFont="1" applyFill="1" applyBorder="1" applyAlignment="1" applyProtection="1">
      <alignment horizontal="center"/>
      <protection locked="0"/>
    </xf>
    <xf numFmtId="0" fontId="12" fillId="3" borderId="49" xfId="0" applyFont="1" applyFill="1" applyBorder="1" applyAlignment="1" applyProtection="1">
      <alignment vertical="top"/>
      <protection locked="0"/>
    </xf>
    <xf numFmtId="0" fontId="2" fillId="3" borderId="41" xfId="0" applyFont="1" applyFill="1" applyBorder="1" applyAlignment="1" applyProtection="1">
      <alignment horizontal="center"/>
      <protection locked="0"/>
    </xf>
    <xf numFmtId="0" fontId="12" fillId="3" borderId="35" xfId="0" applyFont="1" applyFill="1" applyBorder="1" applyAlignment="1" applyProtection="1">
      <alignment vertical="top"/>
      <protection locked="0"/>
    </xf>
    <xf numFmtId="181" fontId="2" fillId="3" borderId="42" xfId="1" applyNumberFormat="1" applyFont="1" applyFill="1" applyBorder="1" applyAlignment="1" applyProtection="1">
      <alignment horizontal="right" vertical="top" wrapText="1"/>
      <protection locked="0"/>
    </xf>
    <xf numFmtId="0" fontId="2" fillId="3" borderId="43" xfId="0" applyFont="1" applyFill="1" applyBorder="1" applyAlignment="1" applyProtection="1">
      <alignment horizontal="center"/>
      <protection locked="0"/>
    </xf>
    <xf numFmtId="0" fontId="12" fillId="3" borderId="44" xfId="0" applyFont="1" applyFill="1" applyBorder="1" applyAlignment="1" applyProtection="1">
      <alignment vertical="top"/>
      <protection locked="0"/>
    </xf>
    <xf numFmtId="181" fontId="2" fillId="3" borderId="45" xfId="1" applyNumberFormat="1" applyFont="1" applyFill="1" applyBorder="1" applyAlignment="1" applyProtection="1">
      <alignment horizontal="right" vertical="top" wrapText="1"/>
      <protection locked="0"/>
    </xf>
    <xf numFmtId="15" fontId="1" fillId="0" borderId="34" xfId="0" applyNumberFormat="1" applyFont="1" applyBorder="1" applyAlignment="1" applyProtection="1">
      <alignment horizontal="center" vertical="top" wrapText="1"/>
    </xf>
    <xf numFmtId="0" fontId="2" fillId="3" borderId="49" xfId="0" applyFont="1" applyFill="1" applyBorder="1" applyAlignment="1" applyProtection="1">
      <alignment vertical="top"/>
      <protection locked="0"/>
    </xf>
    <xf numFmtId="0" fontId="2" fillId="3" borderId="49" xfId="0" applyFont="1" applyFill="1" applyBorder="1" applyAlignment="1" applyProtection="1">
      <alignment horizontal="right" vertical="top"/>
      <protection locked="0"/>
    </xf>
    <xf numFmtId="181" fontId="2" fillId="3" borderId="49" xfId="1" applyNumberFormat="1" applyFont="1" applyFill="1" applyBorder="1" applyAlignment="1" applyProtection="1">
      <alignment vertical="top"/>
      <protection locked="0"/>
    </xf>
    <xf numFmtId="0" fontId="1" fillId="3" borderId="50" xfId="0" applyFont="1" applyFill="1" applyBorder="1" applyAlignment="1" applyProtection="1">
      <alignment vertical="top"/>
      <protection locked="0"/>
    </xf>
    <xf numFmtId="0" fontId="2" fillId="3" borderId="35" xfId="0" applyFont="1" applyFill="1" applyBorder="1" applyAlignment="1" applyProtection="1">
      <alignment vertical="top"/>
      <protection locked="0"/>
    </xf>
    <xf numFmtId="0" fontId="2" fillId="3" borderId="35" xfId="0" applyFont="1" applyFill="1" applyBorder="1" applyAlignment="1" applyProtection="1">
      <alignment horizontal="right" vertical="top"/>
      <protection locked="0"/>
    </xf>
    <xf numFmtId="181" fontId="2" fillId="3" borderId="35" xfId="1" applyNumberFormat="1" applyFont="1" applyFill="1" applyBorder="1" applyAlignment="1" applyProtection="1">
      <alignment vertical="top"/>
      <protection locked="0"/>
    </xf>
    <xf numFmtId="0" fontId="1" fillId="3" borderId="42" xfId="0" applyFont="1" applyFill="1" applyBorder="1" applyAlignment="1" applyProtection="1">
      <alignment vertical="top"/>
      <protection locked="0"/>
    </xf>
    <xf numFmtId="0" fontId="2" fillId="3" borderId="44" xfId="0" applyFont="1" applyFill="1" applyBorder="1" applyAlignment="1" applyProtection="1">
      <alignment vertical="top"/>
      <protection locked="0"/>
    </xf>
    <xf numFmtId="0" fontId="2" fillId="3" borderId="44" xfId="0" applyFont="1" applyFill="1" applyBorder="1" applyAlignment="1" applyProtection="1">
      <alignment horizontal="right" vertical="top"/>
      <protection locked="0"/>
    </xf>
    <xf numFmtId="181" fontId="2" fillId="3" borderId="44" xfId="1" applyNumberFormat="1" applyFont="1" applyFill="1" applyBorder="1" applyAlignment="1" applyProtection="1">
      <alignment vertical="top"/>
      <protection locked="0"/>
    </xf>
    <xf numFmtId="0" fontId="1" fillId="3" borderId="45" xfId="0" applyFont="1" applyFill="1" applyBorder="1" applyAlignment="1" applyProtection="1">
      <alignment vertical="top"/>
      <protection locked="0"/>
    </xf>
    <xf numFmtId="0" fontId="2" fillId="0" borderId="48" xfId="0" applyFont="1" applyFill="1" applyBorder="1" applyAlignment="1" applyProtection="1">
      <alignment horizontal="center" vertical="top"/>
    </xf>
    <xf numFmtId="0" fontId="2" fillId="0" borderId="49" xfId="0" applyFont="1" applyFill="1" applyBorder="1" applyAlignment="1" applyProtection="1">
      <alignment vertical="top"/>
    </xf>
    <xf numFmtId="181" fontId="12" fillId="3" borderId="49" xfId="0" applyNumberFormat="1" applyFont="1" applyFill="1" applyBorder="1" applyAlignment="1" applyProtection="1">
      <alignment horizontal="left"/>
      <protection locked="0"/>
    </xf>
    <xf numFmtId="181" fontId="2" fillId="3" borderId="49" xfId="1" applyNumberFormat="1" applyFont="1" applyFill="1" applyBorder="1" applyAlignment="1" applyProtection="1">
      <alignment horizontal="right" vertical="top"/>
      <protection locked="0"/>
    </xf>
    <xf numFmtId="10" fontId="2" fillId="5" borderId="50" xfId="0" applyNumberFormat="1" applyFont="1" applyFill="1" applyBorder="1" applyAlignment="1" applyProtection="1">
      <alignment vertical="top"/>
    </xf>
    <xf numFmtId="0" fontId="2" fillId="0" borderId="41" xfId="0" applyFont="1" applyFill="1" applyBorder="1" applyAlignment="1" applyProtection="1">
      <alignment horizontal="center" vertical="top"/>
    </xf>
    <xf numFmtId="0" fontId="2" fillId="0" borderId="35" xfId="0" applyFont="1" applyFill="1" applyBorder="1" applyAlignment="1" applyProtection="1">
      <alignment vertical="top"/>
    </xf>
    <xf numFmtId="181" fontId="12" fillId="3" borderId="35" xfId="0" applyNumberFormat="1" applyFont="1" applyFill="1" applyBorder="1" applyAlignment="1" applyProtection="1">
      <alignment horizontal="left"/>
      <protection locked="0"/>
    </xf>
    <xf numFmtId="10" fontId="2" fillId="5" borderId="42" xfId="0" applyNumberFormat="1" applyFont="1" applyFill="1" applyBorder="1" applyAlignment="1" applyProtection="1">
      <alignment vertical="top"/>
    </xf>
    <xf numFmtId="0" fontId="2" fillId="0" borderId="35" xfId="0" applyFont="1" applyFill="1" applyBorder="1" applyAlignment="1" applyProtection="1">
      <alignment vertical="top" wrapText="1"/>
    </xf>
    <xf numFmtId="0" fontId="2" fillId="0" borderId="43" xfId="0" applyFont="1" applyFill="1" applyBorder="1" applyAlignment="1" applyProtection="1">
      <alignment horizontal="center" vertical="top"/>
    </xf>
    <xf numFmtId="0" fontId="2" fillId="0" borderId="44" xfId="0" applyFont="1" applyFill="1" applyBorder="1" applyAlignment="1" applyProtection="1">
      <alignment vertical="top"/>
    </xf>
    <xf numFmtId="181" fontId="12" fillId="3" borderId="44" xfId="0" applyNumberFormat="1" applyFont="1" applyFill="1" applyBorder="1" applyAlignment="1" applyProtection="1">
      <alignment horizontal="left"/>
      <protection locked="0"/>
    </xf>
    <xf numFmtId="181" fontId="2" fillId="3" borderId="44" xfId="1" applyNumberFormat="1" applyFont="1" applyFill="1" applyBorder="1" applyAlignment="1" applyProtection="1">
      <alignment horizontal="right" vertical="top"/>
      <protection locked="0"/>
    </xf>
    <xf numFmtId="10" fontId="2" fillId="5" borderId="45" xfId="0" applyNumberFormat="1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horizontal="center" vertical="top"/>
    </xf>
    <xf numFmtId="0" fontId="2" fillId="0" borderId="48" xfId="0" applyFont="1" applyFill="1" applyBorder="1" applyAlignment="1" applyProtection="1">
      <alignment horizontal="left" vertical="top"/>
    </xf>
    <xf numFmtId="0" fontId="2" fillId="0" borderId="41" xfId="0" applyFont="1" applyFill="1" applyBorder="1" applyAlignment="1" applyProtection="1">
      <alignment horizontal="left" vertical="top"/>
    </xf>
    <xf numFmtId="181" fontId="2" fillId="5" borderId="42" xfId="1" applyNumberFormat="1" applyFont="1" applyFill="1" applyBorder="1" applyAlignment="1" applyProtection="1">
      <alignment horizontal="right" vertical="top"/>
    </xf>
    <xf numFmtId="181" fontId="1" fillId="5" borderId="42" xfId="1" applyNumberFormat="1" applyFont="1" applyFill="1" applyBorder="1" applyAlignment="1" applyProtection="1">
      <alignment horizontal="right" vertical="top"/>
    </xf>
    <xf numFmtId="0" fontId="2" fillId="0" borderId="43" xfId="0" applyFont="1" applyFill="1" applyBorder="1" applyAlignment="1" applyProtection="1">
      <alignment horizontal="left" vertical="top"/>
    </xf>
    <xf numFmtId="181" fontId="1" fillId="5" borderId="45" xfId="1" applyNumberFormat="1" applyFont="1" applyFill="1" applyBorder="1" applyAlignment="1" applyProtection="1">
      <alignment horizontal="right" vertical="top"/>
    </xf>
    <xf numFmtId="3" fontId="4" fillId="3" borderId="48" xfId="0" applyNumberFormat="1" applyFont="1" applyFill="1" applyBorder="1" applyAlignment="1" applyProtection="1">
      <alignment horizontal="center" vertical="top"/>
      <protection locked="0"/>
    </xf>
    <xf numFmtId="0" fontId="4" fillId="3" borderId="49" xfId="0" applyNumberFormat="1" applyFont="1" applyFill="1" applyBorder="1" applyAlignment="1" applyProtection="1">
      <alignment horizontal="center" vertical="top" wrapText="1"/>
      <protection locked="0"/>
    </xf>
    <xf numFmtId="3" fontId="4" fillId="3" borderId="49" xfId="0" applyNumberFormat="1" applyFont="1" applyFill="1" applyBorder="1" applyAlignment="1" applyProtection="1">
      <alignment horizontal="justify" vertical="top" wrapText="1"/>
      <protection locked="0"/>
    </xf>
    <xf numFmtId="0" fontId="2" fillId="3" borderId="49" xfId="0" applyNumberFormat="1" applyFont="1" applyFill="1" applyBorder="1" applyAlignment="1" applyProtection="1">
      <alignment vertical="top" wrapText="1"/>
      <protection locked="0"/>
    </xf>
    <xf numFmtId="3" fontId="2" fillId="3" borderId="49" xfId="0" applyNumberFormat="1" applyFont="1" applyFill="1" applyBorder="1" applyAlignment="1" applyProtection="1">
      <alignment vertical="top" wrapText="1"/>
      <protection locked="0"/>
    </xf>
    <xf numFmtId="3" fontId="2" fillId="5" borderId="49" xfId="0" applyNumberFormat="1" applyFont="1" applyFill="1" applyBorder="1" applyAlignment="1" applyProtection="1">
      <alignment horizontal="right" vertical="top" wrapText="1"/>
    </xf>
    <xf numFmtId="3" fontId="2" fillId="3" borderId="49" xfId="0" applyNumberFormat="1" applyFont="1" applyFill="1" applyBorder="1" applyAlignment="1" applyProtection="1">
      <alignment horizontal="right" vertical="top" wrapText="1"/>
      <protection locked="0"/>
    </xf>
    <xf numFmtId="4" fontId="2" fillId="5" borderId="49" xfId="0" applyNumberFormat="1" applyFont="1" applyFill="1" applyBorder="1" applyProtection="1"/>
    <xf numFmtId="3" fontId="2" fillId="3" borderId="50" xfId="0" applyNumberFormat="1" applyFont="1" applyFill="1" applyBorder="1" applyProtection="1">
      <protection locked="0"/>
    </xf>
    <xf numFmtId="3" fontId="4" fillId="3" borderId="41" xfId="0" applyNumberFormat="1" applyFont="1" applyFill="1" applyBorder="1" applyAlignment="1" applyProtection="1">
      <alignment horizontal="center" vertical="top"/>
      <protection locked="0"/>
    </xf>
    <xf numFmtId="0" fontId="4" fillId="3" borderId="35" xfId="0" applyNumberFormat="1" applyFont="1" applyFill="1" applyBorder="1" applyAlignment="1" applyProtection="1">
      <alignment horizontal="center" vertical="top" wrapText="1"/>
      <protection locked="0"/>
    </xf>
    <xf numFmtId="3" fontId="4" fillId="3" borderId="35" xfId="0" applyNumberFormat="1" applyFont="1" applyFill="1" applyBorder="1" applyAlignment="1" applyProtection="1">
      <alignment horizontal="justify" vertical="top" wrapText="1"/>
      <protection locked="0"/>
    </xf>
    <xf numFmtId="3" fontId="4" fillId="3" borderId="35" xfId="0" applyNumberFormat="1" applyFont="1" applyFill="1" applyBorder="1" applyAlignment="1" applyProtection="1">
      <alignment vertical="top" wrapText="1"/>
      <protection locked="0"/>
    </xf>
    <xf numFmtId="3" fontId="2" fillId="5" borderId="35" xfId="0" applyNumberFormat="1" applyFont="1" applyFill="1" applyBorder="1" applyAlignment="1" applyProtection="1">
      <alignment horizontal="right" vertical="top" wrapText="1"/>
    </xf>
    <xf numFmtId="3" fontId="4" fillId="3" borderId="35" xfId="0" applyNumberFormat="1" applyFont="1" applyFill="1" applyBorder="1" applyAlignment="1" applyProtection="1">
      <alignment horizontal="right" vertical="top" wrapText="1"/>
      <protection locked="0"/>
    </xf>
    <xf numFmtId="4" fontId="2" fillId="5" borderId="35" xfId="0" applyNumberFormat="1" applyFont="1" applyFill="1" applyBorder="1" applyProtection="1"/>
    <xf numFmtId="3" fontId="4" fillId="3" borderId="42" xfId="0" applyNumberFormat="1" applyFont="1" applyFill="1" applyBorder="1" applyProtection="1">
      <protection locked="0"/>
    </xf>
    <xf numFmtId="0" fontId="2" fillId="0" borderId="48" xfId="0" applyFont="1" applyBorder="1" applyAlignment="1" applyProtection="1">
      <alignment horizontal="justify" vertical="top"/>
    </xf>
    <xf numFmtId="181" fontId="2" fillId="3" borderId="49" xfId="0" applyNumberFormat="1" applyFont="1" applyFill="1" applyBorder="1" applyAlignment="1" applyProtection="1">
      <alignment horizontal="justify" vertical="top" wrapText="1"/>
      <protection locked="0"/>
    </xf>
    <xf numFmtId="181" fontId="2" fillId="3" borderId="49" xfId="1" applyNumberFormat="1" applyFont="1" applyFill="1" applyBorder="1" applyAlignment="1" applyProtection="1">
      <alignment horizontal="justify" vertical="top" wrapText="1"/>
      <protection locked="0"/>
    </xf>
    <xf numFmtId="10" fontId="2" fillId="5" borderId="50" xfId="0" applyNumberFormat="1" applyFont="1" applyFill="1" applyBorder="1" applyAlignment="1" applyProtection="1">
      <alignment horizontal="right" vertical="top"/>
    </xf>
    <xf numFmtId="0" fontId="2" fillId="0" borderId="41" xfId="0" applyFont="1" applyBorder="1" applyAlignment="1" applyProtection="1">
      <alignment horizontal="justify" vertical="top"/>
    </xf>
    <xf numFmtId="181" fontId="2" fillId="3" borderId="35" xfId="0" applyNumberFormat="1" applyFont="1" applyFill="1" applyBorder="1" applyAlignment="1" applyProtection="1">
      <alignment horizontal="justify" vertical="top" wrapText="1"/>
      <protection locked="0"/>
    </xf>
    <xf numFmtId="181" fontId="2" fillId="3" borderId="35" xfId="1" applyNumberFormat="1" applyFont="1" applyFill="1" applyBorder="1" applyAlignment="1" applyProtection="1">
      <alignment horizontal="justify" vertical="top" wrapText="1"/>
      <protection locked="0"/>
    </xf>
    <xf numFmtId="10" fontId="2" fillId="5" borderId="42" xfId="0" applyNumberFormat="1" applyFont="1" applyFill="1" applyBorder="1" applyAlignment="1" applyProtection="1">
      <alignment horizontal="right" vertical="top"/>
    </xf>
    <xf numFmtId="0" fontId="2" fillId="0" borderId="43" xfId="0" applyFont="1" applyBorder="1" applyAlignment="1" applyProtection="1">
      <alignment horizontal="justify" vertical="top"/>
    </xf>
    <xf numFmtId="181" fontId="2" fillId="3" borderId="44" xfId="0" applyNumberFormat="1" applyFont="1" applyFill="1" applyBorder="1" applyAlignment="1" applyProtection="1">
      <alignment horizontal="justify" vertical="top" wrapText="1"/>
      <protection locked="0"/>
    </xf>
    <xf numFmtId="181" fontId="2" fillId="3" borderId="44" xfId="1" applyNumberFormat="1" applyFont="1" applyFill="1" applyBorder="1" applyAlignment="1" applyProtection="1">
      <alignment horizontal="justify" vertical="top" wrapText="1"/>
      <protection locked="0"/>
    </xf>
    <xf numFmtId="10" fontId="2" fillId="5" borderId="45" xfId="0" applyNumberFormat="1" applyFont="1" applyFill="1" applyBorder="1" applyAlignment="1" applyProtection="1">
      <alignment horizontal="right" vertical="top"/>
    </xf>
    <xf numFmtId="181" fontId="2" fillId="3" borderId="49" xfId="0" applyNumberFormat="1" applyFont="1" applyFill="1" applyBorder="1" applyAlignment="1" applyProtection="1">
      <alignment horizontal="right" vertical="top" wrapText="1"/>
      <protection locked="0"/>
    </xf>
    <xf numFmtId="181" fontId="2" fillId="5" borderId="49" xfId="0" applyNumberFormat="1" applyFont="1" applyFill="1" applyBorder="1" applyAlignment="1" applyProtection="1">
      <alignment vertical="top"/>
    </xf>
    <xf numFmtId="3" fontId="2" fillId="5" borderId="50" xfId="0" applyNumberFormat="1" applyFont="1" applyFill="1" applyBorder="1" applyAlignment="1" applyProtection="1">
      <alignment vertical="top"/>
    </xf>
    <xf numFmtId="181" fontId="2" fillId="3" borderId="35" xfId="0" applyNumberFormat="1" applyFont="1" applyFill="1" applyBorder="1" applyAlignment="1" applyProtection="1">
      <alignment horizontal="right" vertical="top" wrapText="1"/>
      <protection locked="0"/>
    </xf>
    <xf numFmtId="181" fontId="2" fillId="5" borderId="35" xfId="0" applyNumberFormat="1" applyFont="1" applyFill="1" applyBorder="1" applyAlignment="1" applyProtection="1">
      <alignment vertical="top"/>
    </xf>
    <xf numFmtId="4" fontId="2" fillId="5" borderId="42" xfId="0" applyNumberFormat="1" applyFont="1" applyFill="1" applyBorder="1" applyAlignment="1" applyProtection="1">
      <alignment vertical="top"/>
    </xf>
    <xf numFmtId="181" fontId="2" fillId="3" borderId="44" xfId="0" applyNumberFormat="1" applyFont="1" applyFill="1" applyBorder="1" applyAlignment="1" applyProtection="1">
      <alignment horizontal="right" vertical="top" wrapText="1"/>
      <protection locked="0"/>
    </xf>
    <xf numFmtId="181" fontId="2" fillId="5" borderId="44" xfId="0" applyNumberFormat="1" applyFont="1" applyFill="1" applyBorder="1" applyAlignment="1" applyProtection="1">
      <alignment vertical="top"/>
    </xf>
    <xf numFmtId="4" fontId="2" fillId="5" borderId="45" xfId="0" applyNumberFormat="1" applyFont="1" applyFill="1" applyBorder="1" applyAlignment="1" applyProtection="1">
      <alignment vertical="top"/>
    </xf>
    <xf numFmtId="181" fontId="1" fillId="5" borderId="49" xfId="0" applyNumberFormat="1" applyFont="1" applyFill="1" applyBorder="1" applyAlignment="1" applyProtection="1">
      <alignment vertical="top"/>
    </xf>
    <xf numFmtId="4" fontId="2" fillId="5" borderId="50" xfId="0" applyNumberFormat="1" applyFont="1" applyFill="1" applyBorder="1" applyAlignment="1" applyProtection="1">
      <alignment vertical="top"/>
    </xf>
    <xf numFmtId="181" fontId="1" fillId="5" borderId="35" xfId="0" applyNumberFormat="1" applyFont="1" applyFill="1" applyBorder="1" applyAlignment="1" applyProtection="1">
      <alignment vertical="top"/>
    </xf>
    <xf numFmtId="4" fontId="1" fillId="5" borderId="42" xfId="0" applyNumberFormat="1" applyFont="1" applyFill="1" applyBorder="1" applyAlignment="1" applyProtection="1">
      <alignment vertical="top"/>
    </xf>
    <xf numFmtId="181" fontId="1" fillId="5" borderId="44" xfId="0" applyNumberFormat="1" applyFont="1" applyFill="1" applyBorder="1" applyAlignment="1" applyProtection="1">
      <alignment vertical="top"/>
    </xf>
    <xf numFmtId="4" fontId="1" fillId="5" borderId="45" xfId="0" applyNumberFormat="1" applyFont="1" applyFill="1" applyBorder="1" applyAlignment="1" applyProtection="1">
      <alignment vertical="top"/>
    </xf>
    <xf numFmtId="0" fontId="1" fillId="0" borderId="5" xfId="0" applyFont="1" applyBorder="1" applyAlignment="1" applyProtection="1">
      <alignment horizontal="center" vertical="top" wrapText="1"/>
      <protection locked="0"/>
    </xf>
    <xf numFmtId="9" fontId="2" fillId="3" borderId="49" xfId="0" applyNumberFormat="1" applyFont="1" applyFill="1" applyBorder="1" applyAlignment="1" applyProtection="1">
      <alignment horizontal="justify" vertical="top" wrapText="1"/>
      <protection locked="0"/>
    </xf>
    <xf numFmtId="9" fontId="2" fillId="3" borderId="50" xfId="0" applyNumberFormat="1" applyFont="1" applyFill="1" applyBorder="1" applyAlignment="1" applyProtection="1">
      <alignment horizontal="justify" vertical="top" wrapText="1"/>
      <protection locked="0"/>
    </xf>
    <xf numFmtId="9" fontId="2" fillId="3" borderId="35" xfId="0" applyNumberFormat="1" applyFont="1" applyFill="1" applyBorder="1" applyAlignment="1" applyProtection="1">
      <alignment horizontal="justify" vertical="top" wrapText="1"/>
      <protection locked="0"/>
    </xf>
    <xf numFmtId="9" fontId="2" fillId="3" borderId="42" xfId="0" applyNumberFormat="1" applyFont="1" applyFill="1" applyBorder="1" applyAlignment="1" applyProtection="1">
      <alignment horizontal="justify" vertical="top" wrapText="1"/>
      <protection locked="0"/>
    </xf>
    <xf numFmtId="9" fontId="2" fillId="3" borderId="44" xfId="0" applyNumberFormat="1" applyFont="1" applyFill="1" applyBorder="1" applyAlignment="1" applyProtection="1">
      <alignment horizontal="justify" vertical="top" wrapText="1"/>
      <protection locked="0"/>
    </xf>
    <xf numFmtId="9" fontId="2" fillId="3" borderId="45" xfId="0" applyNumberFormat="1" applyFont="1" applyFill="1" applyBorder="1" applyAlignment="1" applyProtection="1">
      <alignment horizontal="justify" vertical="top" wrapText="1"/>
      <protection locked="0"/>
    </xf>
    <xf numFmtId="0" fontId="2" fillId="0" borderId="49" xfId="0" applyFont="1" applyBorder="1" applyAlignment="1" applyProtection="1">
      <alignment horizontal="justify" vertical="top" wrapText="1"/>
    </xf>
    <xf numFmtId="181" fontId="2" fillId="3" borderId="49" xfId="1" applyNumberFormat="1" applyFont="1" applyFill="1" applyBorder="1" applyAlignment="1" applyProtection="1">
      <alignment horizontal="center" vertical="top" wrapText="1"/>
      <protection locked="0"/>
    </xf>
    <xf numFmtId="184" fontId="2" fillId="5" borderId="50" xfId="1" applyNumberFormat="1" applyFont="1" applyFill="1" applyBorder="1" applyAlignment="1" applyProtection="1">
      <alignment horizontal="right" vertical="top" wrapText="1"/>
    </xf>
    <xf numFmtId="0" fontId="2" fillId="0" borderId="35" xfId="0" applyFont="1" applyBorder="1" applyAlignment="1" applyProtection="1">
      <alignment horizontal="justify" vertical="top" wrapText="1"/>
    </xf>
    <xf numFmtId="181" fontId="2" fillId="3" borderId="35" xfId="1" applyNumberFormat="1" applyFont="1" applyFill="1" applyBorder="1" applyAlignment="1" applyProtection="1">
      <alignment horizontal="center" vertical="top" wrapText="1"/>
      <protection locked="0"/>
    </xf>
    <xf numFmtId="184" fontId="2" fillId="5" borderId="42" xfId="1" applyNumberFormat="1" applyFont="1" applyFill="1" applyBorder="1" applyAlignment="1" applyProtection="1">
      <alignment horizontal="right" vertical="top" wrapText="1"/>
    </xf>
    <xf numFmtId="0" fontId="2" fillId="0" borderId="44" xfId="0" applyFont="1" applyBorder="1" applyAlignment="1" applyProtection="1">
      <alignment horizontal="justify" vertical="top" wrapText="1"/>
    </xf>
    <xf numFmtId="181" fontId="2" fillId="3" borderId="44" xfId="1" applyNumberFormat="1" applyFont="1" applyFill="1" applyBorder="1" applyAlignment="1" applyProtection="1">
      <alignment horizontal="center" vertical="top" wrapText="1"/>
      <protection locked="0"/>
    </xf>
    <xf numFmtId="184" fontId="2" fillId="5" borderId="45" xfId="1" applyNumberFormat="1" applyFont="1" applyFill="1" applyBorder="1" applyAlignment="1" applyProtection="1">
      <alignment horizontal="right" vertical="top" wrapText="1"/>
    </xf>
    <xf numFmtId="181" fontId="2" fillId="3" borderId="50" xfId="1" applyNumberFormat="1" applyFont="1" applyFill="1" applyBorder="1" applyAlignment="1" applyProtection="1">
      <alignment horizontal="center" vertical="top" wrapText="1"/>
      <protection locked="0"/>
    </xf>
    <xf numFmtId="181" fontId="2" fillId="3" borderId="42" xfId="1" applyNumberFormat="1" applyFont="1" applyFill="1" applyBorder="1" applyAlignment="1" applyProtection="1">
      <alignment horizontal="center" vertical="top" wrapText="1"/>
      <protection locked="0"/>
    </xf>
    <xf numFmtId="181" fontId="2" fillId="3" borderId="45" xfId="1" applyNumberFormat="1" applyFont="1" applyFill="1" applyBorder="1" applyAlignment="1" applyProtection="1">
      <alignment horizontal="center" vertical="top" wrapText="1"/>
      <protection locked="0"/>
    </xf>
    <xf numFmtId="181" fontId="1" fillId="5" borderId="35" xfId="0" applyNumberFormat="1" applyFont="1" applyFill="1" applyBorder="1" applyAlignment="1" applyProtection="1">
      <alignment horizontal="right" vertical="top"/>
    </xf>
    <xf numFmtId="181" fontId="1" fillId="5" borderId="44" xfId="0" applyNumberFormat="1" applyFont="1" applyFill="1" applyBorder="1" applyAlignment="1" applyProtection="1">
      <alignment horizontal="right" vertical="top"/>
    </xf>
    <xf numFmtId="0" fontId="26" fillId="0" borderId="48" xfId="0" applyFont="1" applyBorder="1" applyAlignment="1">
      <alignment horizontal="center"/>
    </xf>
    <xf numFmtId="181" fontId="2" fillId="5" borderId="50" xfId="0" applyNumberFormat="1" applyFont="1" applyFill="1" applyBorder="1" applyAlignment="1" applyProtection="1">
      <alignment vertical="top"/>
      <protection locked="0"/>
    </xf>
    <xf numFmtId="0" fontId="26" fillId="0" borderId="41" xfId="0" applyFont="1" applyBorder="1" applyAlignment="1">
      <alignment horizontal="center"/>
    </xf>
    <xf numFmtId="181" fontId="2" fillId="5" borderId="42" xfId="0" applyNumberFormat="1" applyFont="1" applyFill="1" applyBorder="1" applyAlignment="1" applyProtection="1">
      <alignment vertical="top"/>
    </xf>
    <xf numFmtId="181" fontId="2" fillId="5" borderId="42" xfId="0" applyNumberFormat="1" applyFont="1" applyFill="1" applyBorder="1" applyAlignment="1" applyProtection="1">
      <alignment vertical="top"/>
      <protection locked="0"/>
    </xf>
    <xf numFmtId="0" fontId="26" fillId="0" borderId="55" xfId="0" applyFont="1" applyBorder="1" applyAlignment="1">
      <alignment horizontal="center"/>
    </xf>
    <xf numFmtId="181" fontId="2" fillId="3" borderId="47" xfId="0" applyNumberFormat="1" applyFont="1" applyFill="1" applyBorder="1" applyAlignment="1" applyProtection="1">
      <alignment horizontal="right" vertical="top" wrapText="1"/>
      <protection locked="0"/>
    </xf>
    <xf numFmtId="181" fontId="2" fillId="5" borderId="56" xfId="0" applyNumberFormat="1" applyFont="1" applyFill="1" applyBorder="1" applyAlignment="1" applyProtection="1">
      <alignment vertical="top"/>
    </xf>
    <xf numFmtId="181" fontId="1" fillId="5" borderId="42" xfId="0" applyNumberFormat="1" applyFont="1" applyFill="1" applyBorder="1" applyAlignment="1" applyProtection="1">
      <alignment vertical="top"/>
      <protection locked="0"/>
    </xf>
    <xf numFmtId="0" fontId="26" fillId="0" borderId="43" xfId="0" applyFont="1" applyBorder="1" applyAlignment="1">
      <alignment horizontal="center"/>
    </xf>
    <xf numFmtId="181" fontId="1" fillId="5" borderId="45" xfId="0" applyNumberFormat="1" applyFont="1" applyFill="1" applyBorder="1" applyAlignment="1" applyProtection="1">
      <alignment vertical="top"/>
    </xf>
    <xf numFmtId="9" fontId="12" fillId="3" borderId="49" xfId="0" applyNumberFormat="1" applyFont="1" applyFill="1" applyBorder="1" applyAlignment="1" applyProtection="1">
      <alignment horizontal="center" vertical="top"/>
      <protection locked="0"/>
    </xf>
    <xf numFmtId="49" fontId="2" fillId="3" borderId="49" xfId="0" applyNumberFormat="1" applyFont="1" applyFill="1" applyBorder="1" applyAlignment="1" applyProtection="1">
      <alignment horizontal="center" vertical="top"/>
      <protection locked="0"/>
    </xf>
    <xf numFmtId="181" fontId="2" fillId="3" borderId="50" xfId="1" applyNumberFormat="1" applyFont="1" applyFill="1" applyBorder="1" applyAlignment="1" applyProtection="1">
      <alignment vertical="top"/>
      <protection locked="0"/>
    </xf>
    <xf numFmtId="9" fontId="12" fillId="3" borderId="35" xfId="0" applyNumberFormat="1" applyFont="1" applyFill="1" applyBorder="1" applyAlignment="1" applyProtection="1">
      <alignment horizontal="center" vertical="top"/>
      <protection locked="0"/>
    </xf>
    <xf numFmtId="49" fontId="2" fillId="3" borderId="35" xfId="0" applyNumberFormat="1" applyFont="1" applyFill="1" applyBorder="1" applyAlignment="1" applyProtection="1">
      <alignment horizontal="center" vertical="top"/>
      <protection locked="0"/>
    </xf>
    <xf numFmtId="181" fontId="2" fillId="3" borderId="42" xfId="1" applyNumberFormat="1" applyFont="1" applyFill="1" applyBorder="1" applyAlignment="1" applyProtection="1">
      <alignment vertical="top"/>
      <protection locked="0"/>
    </xf>
    <xf numFmtId="9" fontId="12" fillId="3" borderId="44" xfId="0" applyNumberFormat="1" applyFont="1" applyFill="1" applyBorder="1" applyAlignment="1" applyProtection="1">
      <alignment horizontal="center" vertical="top"/>
      <protection locked="0"/>
    </xf>
    <xf numFmtId="49" fontId="2" fillId="3" borderId="44" xfId="0" applyNumberFormat="1" applyFont="1" applyFill="1" applyBorder="1" applyAlignment="1" applyProtection="1">
      <alignment horizontal="center" vertical="top"/>
      <protection locked="0"/>
    </xf>
    <xf numFmtId="181" fontId="2" fillId="3" borderId="45" xfId="1" applyNumberFormat="1" applyFont="1" applyFill="1" applyBorder="1" applyAlignment="1" applyProtection="1">
      <alignment vertical="top"/>
      <protection locked="0"/>
    </xf>
    <xf numFmtId="0" fontId="2" fillId="3" borderId="40" xfId="0" applyFont="1" applyFill="1" applyBorder="1" applyAlignment="1" applyProtection="1">
      <alignment vertical="top"/>
      <protection locked="0"/>
    </xf>
    <xf numFmtId="0" fontId="2" fillId="3" borderId="39" xfId="0" applyFont="1" applyFill="1" applyBorder="1" applyAlignment="1" applyProtection="1">
      <alignment vertical="top"/>
      <protection locked="0"/>
    </xf>
    <xf numFmtId="9" fontId="15" fillId="3" borderId="49" xfId="0" applyNumberFormat="1" applyFont="1" applyFill="1" applyBorder="1" applyAlignment="1" applyProtection="1">
      <alignment horizontal="center" vertical="top"/>
      <protection locked="0"/>
    </xf>
    <xf numFmtId="9" fontId="15" fillId="3" borderId="35" xfId="0" applyNumberFormat="1" applyFont="1" applyFill="1" applyBorder="1" applyAlignment="1" applyProtection="1">
      <alignment horizontal="center" vertical="top"/>
      <protection locked="0"/>
    </xf>
    <xf numFmtId="9" fontId="15" fillId="3" borderId="44" xfId="0" applyNumberFormat="1" applyFont="1" applyFill="1" applyBorder="1" applyAlignment="1" applyProtection="1">
      <alignment horizontal="center" vertical="top"/>
      <protection locked="0"/>
    </xf>
    <xf numFmtId="0" fontId="2" fillId="0" borderId="48" xfId="0" applyFont="1" applyBorder="1" applyAlignment="1" applyProtection="1">
      <alignment horizontal="center" vertical="top"/>
    </xf>
    <xf numFmtId="0" fontId="2" fillId="0" borderId="41" xfId="0" applyFont="1" applyBorder="1" applyAlignment="1" applyProtection="1">
      <alignment horizontal="center" vertical="top"/>
    </xf>
    <xf numFmtId="181" fontId="2" fillId="5" borderId="42" xfId="1" applyNumberFormat="1" applyFont="1" applyFill="1" applyBorder="1" applyAlignment="1" applyProtection="1">
      <alignment horizontal="center" vertical="top" wrapText="1"/>
    </xf>
    <xf numFmtId="0" fontId="2" fillId="0" borderId="42" xfId="0" applyFont="1" applyBorder="1" applyAlignment="1" applyProtection="1">
      <alignment horizontal="right" vertical="top" wrapText="1"/>
      <protection locked="0"/>
    </xf>
    <xf numFmtId="0" fontId="2" fillId="0" borderId="43" xfId="0" applyFont="1" applyBorder="1" applyAlignment="1" applyProtection="1">
      <alignment horizontal="center" vertical="top"/>
    </xf>
    <xf numFmtId="0" fontId="12" fillId="0" borderId="44" xfId="0" applyFont="1" applyFill="1" applyBorder="1" applyProtection="1"/>
    <xf numFmtId="0" fontId="2" fillId="0" borderId="44" xfId="0" applyFont="1" applyFill="1" applyBorder="1" applyAlignment="1" applyProtection="1">
      <alignment horizontal="justify" vertical="top" wrapText="1"/>
    </xf>
    <xf numFmtId="0" fontId="1" fillId="0" borderId="60" xfId="0" applyFont="1" applyFill="1" applyBorder="1" applyAlignment="1" applyProtection="1">
      <alignment vertical="top"/>
      <protection locked="0"/>
    </xf>
    <xf numFmtId="0" fontId="1" fillId="0" borderId="60" xfId="0" applyFont="1" applyBorder="1" applyAlignment="1" applyProtection="1">
      <alignment vertical="top"/>
      <protection locked="0"/>
    </xf>
    <xf numFmtId="0" fontId="15" fillId="0" borderId="61" xfId="0" applyFont="1" applyBorder="1" applyAlignment="1" applyProtection="1">
      <alignment vertical="top"/>
      <protection locked="0"/>
    </xf>
    <xf numFmtId="181" fontId="1" fillId="5" borderId="62" xfId="1" applyNumberFormat="1" applyFont="1" applyFill="1" applyBorder="1" applyAlignment="1" applyProtection="1">
      <alignment vertical="top"/>
    </xf>
    <xf numFmtId="0" fontId="15" fillId="3" borderId="49" xfId="0" applyFont="1" applyFill="1" applyBorder="1" applyAlignment="1" applyProtection="1">
      <alignment vertical="top"/>
      <protection locked="0"/>
    </xf>
    <xf numFmtId="0" fontId="15" fillId="3" borderId="35" xfId="0" applyFont="1" applyFill="1" applyBorder="1" applyAlignment="1" applyProtection="1">
      <alignment vertical="top"/>
      <protection locked="0"/>
    </xf>
    <xf numFmtId="0" fontId="15" fillId="3" borderId="44" xfId="0" applyFont="1" applyFill="1" applyBorder="1" applyAlignment="1" applyProtection="1">
      <alignment vertical="top"/>
      <protection locked="0"/>
    </xf>
    <xf numFmtId="0" fontId="2" fillId="3" borderId="49" xfId="0" applyFont="1" applyFill="1" applyBorder="1" applyAlignment="1" applyProtection="1">
      <alignment horizontal="center" vertical="top"/>
      <protection locked="0"/>
    </xf>
    <xf numFmtId="0" fontId="2" fillId="3" borderId="35" xfId="0" applyFont="1" applyFill="1" applyBorder="1" applyAlignment="1" applyProtection="1">
      <alignment horizontal="center" vertical="top"/>
      <protection locked="0"/>
    </xf>
    <xf numFmtId="0" fontId="2" fillId="3" borderId="44" xfId="0" applyFont="1" applyFill="1" applyBorder="1" applyAlignment="1" applyProtection="1">
      <alignment horizontal="center" vertical="top"/>
      <protection locked="0"/>
    </xf>
    <xf numFmtId="0" fontId="2" fillId="3" borderId="48" xfId="0" applyFont="1" applyFill="1" applyBorder="1" applyAlignment="1" applyProtection="1">
      <alignment horizontal="justify" vertical="top"/>
      <protection locked="0"/>
    </xf>
    <xf numFmtId="0" fontId="2" fillId="3" borderId="41" xfId="0" applyFont="1" applyFill="1" applyBorder="1" applyAlignment="1" applyProtection="1">
      <alignment horizontal="justify" vertical="top"/>
      <protection locked="0"/>
    </xf>
    <xf numFmtId="0" fontId="2" fillId="3" borderId="43" xfId="0" applyFont="1" applyFill="1" applyBorder="1" applyAlignment="1" applyProtection="1">
      <alignment horizontal="justify" vertical="top"/>
      <protection locked="0"/>
    </xf>
    <xf numFmtId="181" fontId="15" fillId="3" borderId="49" xfId="1" applyNumberFormat="1" applyFont="1" applyFill="1" applyBorder="1" applyAlignment="1" applyProtection="1">
      <alignment vertical="top"/>
      <protection locked="0"/>
    </xf>
    <xf numFmtId="181" fontId="2" fillId="3" borderId="49" xfId="1" applyNumberFormat="1" applyFont="1" applyFill="1" applyBorder="1" applyAlignment="1" applyProtection="1">
      <alignment vertical="top" wrapText="1"/>
      <protection locked="0"/>
    </xf>
    <xf numFmtId="181" fontId="6" fillId="3" borderId="49" xfId="1" applyNumberFormat="1" applyFont="1" applyFill="1" applyBorder="1" applyProtection="1">
      <protection locked="0"/>
    </xf>
    <xf numFmtId="181" fontId="6" fillId="5" borderId="50" xfId="1" applyNumberFormat="1" applyFont="1" applyFill="1" applyBorder="1" applyProtection="1"/>
    <xf numFmtId="181" fontId="15" fillId="3" borderId="35" xfId="1" applyNumberFormat="1" applyFont="1" applyFill="1" applyBorder="1" applyAlignment="1" applyProtection="1">
      <alignment vertical="top"/>
      <protection locked="0"/>
    </xf>
    <xf numFmtId="181" fontId="12" fillId="3" borderId="35" xfId="1" applyNumberFormat="1" applyFont="1" applyFill="1" applyBorder="1" applyAlignment="1" applyProtection="1">
      <alignment horizontal="center" vertical="top" wrapText="1"/>
      <protection locked="0"/>
    </xf>
    <xf numFmtId="181" fontId="6" fillId="3" borderId="35" xfId="1" applyNumberFormat="1" applyFont="1" applyFill="1" applyBorder="1" applyProtection="1">
      <protection locked="0"/>
    </xf>
    <xf numFmtId="181" fontId="6" fillId="5" borderId="42" xfId="1" applyNumberFormat="1" applyFont="1" applyFill="1" applyBorder="1" applyProtection="1"/>
    <xf numFmtId="181" fontId="2" fillId="3" borderId="35" xfId="1" applyNumberFormat="1" applyFont="1" applyFill="1" applyBorder="1" applyAlignment="1" applyProtection="1">
      <alignment vertical="top" wrapText="1"/>
      <protection locked="0"/>
    </xf>
    <xf numFmtId="0" fontId="12" fillId="0" borderId="41" xfId="0" applyFont="1" applyBorder="1" applyAlignment="1" applyProtection="1">
      <alignment vertical="top"/>
      <protection locked="0"/>
    </xf>
    <xf numFmtId="181" fontId="15" fillId="5" borderId="35" xfId="1" applyNumberFormat="1" applyFont="1" applyFill="1" applyBorder="1" applyAlignment="1" applyProtection="1">
      <alignment vertical="top"/>
    </xf>
    <xf numFmtId="181" fontId="15" fillId="5" borderId="42" xfId="1" applyNumberFormat="1" applyFont="1" applyFill="1" applyBorder="1" applyAlignment="1" applyProtection="1">
      <alignment vertical="top"/>
    </xf>
    <xf numFmtId="0" fontId="12" fillId="0" borderId="35" xfId="0" applyFont="1" applyBorder="1" applyAlignment="1" applyProtection="1">
      <alignment horizontal="center" vertical="top" wrapText="1"/>
      <protection locked="0"/>
    </xf>
    <xf numFmtId="181" fontId="15" fillId="5" borderId="44" xfId="1" applyNumberFormat="1" applyFont="1" applyFill="1" applyBorder="1" applyAlignment="1" applyProtection="1">
      <alignment vertical="top"/>
    </xf>
    <xf numFmtId="181" fontId="12" fillId="5" borderId="44" xfId="1" applyNumberFormat="1" applyFont="1" applyFill="1" applyBorder="1" applyAlignment="1" applyProtection="1">
      <alignment horizontal="right" vertical="top" wrapText="1"/>
    </xf>
    <xf numFmtId="181" fontId="6" fillId="5" borderId="44" xfId="1" applyNumberFormat="1" applyFont="1" applyFill="1" applyBorder="1" applyProtection="1"/>
    <xf numFmtId="181" fontId="6" fillId="5" borderId="45" xfId="1" applyNumberFormat="1" applyFont="1" applyFill="1" applyBorder="1" applyProtection="1"/>
    <xf numFmtId="181" fontId="2" fillId="3" borderId="63" xfId="1" applyNumberFormat="1" applyFont="1" applyFill="1" applyBorder="1" applyAlignment="1" applyProtection="1">
      <alignment horizontal="right" vertical="top"/>
    </xf>
    <xf numFmtId="181" fontId="2" fillId="3" borderId="52" xfId="0" applyNumberFormat="1" applyFont="1" applyFill="1" applyBorder="1" applyAlignment="1" applyProtection="1">
      <alignment horizontal="right" vertical="top" wrapText="1"/>
    </xf>
    <xf numFmtId="181" fontId="1" fillId="6" borderId="53" xfId="0" applyNumberFormat="1" applyFont="1" applyFill="1" applyBorder="1" applyAlignment="1" applyProtection="1">
      <alignment vertical="top"/>
    </xf>
    <xf numFmtId="181" fontId="19" fillId="0" borderId="0" xfId="0" applyNumberFormat="1" applyFont="1"/>
    <xf numFmtId="0" fontId="0" fillId="0" borderId="0" xfId="0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2" fillId="0" borderId="0" xfId="0" applyFont="1" applyAlignment="1" applyProtection="1">
      <alignment horizontal="left" vertical="top" wrapText="1"/>
    </xf>
    <xf numFmtId="1" fontId="2" fillId="0" borderId="0" xfId="0" applyNumberFormat="1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wrapText="1"/>
    </xf>
    <xf numFmtId="3" fontId="4" fillId="0" borderId="5" xfId="0" applyNumberFormat="1" applyFont="1" applyBorder="1" applyAlignment="1" applyProtection="1">
      <alignment horizontal="center"/>
      <protection locked="0"/>
    </xf>
    <xf numFmtId="0" fontId="26" fillId="0" borderId="0" xfId="0" applyFont="1" applyFill="1" applyProtection="1">
      <protection locked="0"/>
    </xf>
    <xf numFmtId="4" fontId="26" fillId="0" borderId="0" xfId="0" applyNumberFormat="1" applyFont="1" applyFill="1" applyProtection="1"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 applyProtection="1">
      <protection locked="0"/>
    </xf>
    <xf numFmtId="3" fontId="11" fillId="0" borderId="0" xfId="0" applyNumberFormat="1" applyFont="1" applyAlignment="1" applyProtection="1">
      <alignment horizontal="left" vertical="top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3" fontId="4" fillId="0" borderId="29" xfId="0" applyNumberFormat="1" applyFont="1" applyBorder="1" applyAlignment="1" applyProtection="1">
      <alignment vertical="top"/>
      <protection locked="0"/>
    </xf>
    <xf numFmtId="3" fontId="1" fillId="0" borderId="5" xfId="0" applyNumberFormat="1" applyFont="1" applyBorder="1" applyAlignment="1" applyProtection="1">
      <alignment horizontal="justify" vertical="top" wrapText="1"/>
      <protection locked="0"/>
    </xf>
    <xf numFmtId="14" fontId="12" fillId="0" borderId="0" xfId="0" applyNumberFormat="1" applyFont="1" applyAlignment="1" applyProtection="1">
      <alignment horizontal="left"/>
    </xf>
    <xf numFmtId="14" fontId="1" fillId="0" borderId="0" xfId="0" applyNumberFormat="1" applyFont="1" applyAlignment="1" applyProtection="1">
      <alignment horizontal="left" vertical="top"/>
    </xf>
    <xf numFmtId="181" fontId="2" fillId="6" borderId="50" xfId="1" applyNumberFormat="1" applyFont="1" applyFill="1" applyBorder="1" applyAlignment="1" applyProtection="1">
      <alignment horizontal="right" vertical="top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right"/>
    </xf>
    <xf numFmtId="0" fontId="18" fillId="0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8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9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 wrapText="1"/>
    </xf>
    <xf numFmtId="14" fontId="2" fillId="0" borderId="0" xfId="0" applyNumberFormat="1" applyFont="1" applyFill="1" applyBorder="1" applyAlignment="1" applyProtection="1">
      <alignment horizontal="left"/>
    </xf>
    <xf numFmtId="179" fontId="2" fillId="3" borderId="49" xfId="0" applyNumberFormat="1" applyFont="1" applyFill="1" applyBorder="1" applyAlignment="1" applyProtection="1">
      <alignment horizontal="center" vertical="top" wrapText="1"/>
      <protection locked="0"/>
    </xf>
    <xf numFmtId="179" fontId="2" fillId="3" borderId="35" xfId="0" applyNumberFormat="1" applyFont="1" applyFill="1" applyBorder="1" applyAlignment="1" applyProtection="1">
      <alignment horizontal="center" vertical="top" wrapText="1"/>
      <protection locked="0"/>
    </xf>
    <xf numFmtId="179" fontId="2" fillId="3" borderId="44" xfId="0" applyNumberFormat="1" applyFont="1" applyFill="1" applyBorder="1" applyAlignment="1" applyProtection="1">
      <alignment horizontal="center" vertical="top" wrapText="1"/>
      <protection locked="0"/>
    </xf>
    <xf numFmtId="179" fontId="2" fillId="0" borderId="35" xfId="0" applyNumberFormat="1" applyFont="1" applyFill="1" applyBorder="1" applyAlignment="1" applyProtection="1">
      <alignment horizontal="center" vertical="top"/>
      <protection locked="0"/>
    </xf>
    <xf numFmtId="179" fontId="12" fillId="0" borderId="35" xfId="0" applyNumberFormat="1" applyFont="1" applyBorder="1" applyAlignment="1" applyProtection="1">
      <alignment horizontal="center"/>
      <protection locked="0"/>
    </xf>
    <xf numFmtId="179" fontId="12" fillId="0" borderId="44" xfId="0" applyNumberFormat="1" applyFont="1" applyBorder="1" applyAlignment="1" applyProtection="1">
      <alignment horizontal="center"/>
      <protection locked="0"/>
    </xf>
    <xf numFmtId="179" fontId="12" fillId="3" borderId="49" xfId="0" applyNumberFormat="1" applyFont="1" applyFill="1" applyBorder="1" applyAlignment="1" applyProtection="1">
      <alignment horizontal="center" vertical="top"/>
      <protection locked="0"/>
    </xf>
    <xf numFmtId="179" fontId="12" fillId="3" borderId="35" xfId="0" applyNumberFormat="1" applyFont="1" applyFill="1" applyBorder="1" applyAlignment="1" applyProtection="1">
      <alignment horizontal="center" vertical="top"/>
      <protection locked="0"/>
    </xf>
    <xf numFmtId="179" fontId="12" fillId="3" borderId="44" xfId="0" applyNumberFormat="1" applyFont="1" applyFill="1" applyBorder="1" applyAlignment="1" applyProtection="1">
      <alignment horizontal="center" vertical="top"/>
      <protection locked="0"/>
    </xf>
    <xf numFmtId="179" fontId="4" fillId="3" borderId="49" xfId="0" applyNumberFormat="1" applyFont="1" applyFill="1" applyBorder="1" applyAlignment="1" applyProtection="1">
      <alignment horizontal="center" vertical="top" wrapText="1"/>
      <protection locked="0"/>
    </xf>
    <xf numFmtId="179" fontId="4" fillId="3" borderId="35" xfId="0" applyNumberFormat="1" applyFont="1" applyFill="1" applyBorder="1" applyAlignment="1" applyProtection="1">
      <alignment horizontal="center" vertical="top" wrapText="1"/>
      <protection locked="0"/>
    </xf>
    <xf numFmtId="14" fontId="2" fillId="3" borderId="49" xfId="0" applyNumberFormat="1" applyFont="1" applyFill="1" applyBorder="1" applyAlignment="1" applyProtection="1">
      <alignment horizontal="center" vertical="top"/>
      <protection locked="0"/>
    </xf>
    <xf numFmtId="14" fontId="2" fillId="3" borderId="35" xfId="0" applyNumberFormat="1" applyFont="1" applyFill="1" applyBorder="1" applyAlignment="1" applyProtection="1">
      <alignment horizontal="center" vertical="top"/>
      <protection locked="0"/>
    </xf>
    <xf numFmtId="14" fontId="2" fillId="3" borderId="44" xfId="0" applyNumberFormat="1" applyFont="1" applyFill="1" applyBorder="1" applyAlignment="1" applyProtection="1">
      <alignment horizontal="center" vertical="top"/>
      <protection locked="0"/>
    </xf>
    <xf numFmtId="0" fontId="2" fillId="3" borderId="49" xfId="0" applyNumberFormat="1" applyFont="1" applyFill="1" applyBorder="1" applyAlignment="1" applyProtection="1">
      <alignment horizontal="center" vertical="top"/>
      <protection locked="0"/>
    </xf>
    <xf numFmtId="0" fontId="2" fillId="3" borderId="35" xfId="0" applyNumberFormat="1" applyFont="1" applyFill="1" applyBorder="1" applyAlignment="1" applyProtection="1">
      <alignment horizontal="center" vertical="top"/>
      <protection locked="0"/>
    </xf>
    <xf numFmtId="0" fontId="2" fillId="3" borderId="44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left"/>
    </xf>
    <xf numFmtId="3" fontId="3" fillId="5" borderId="29" xfId="0" applyNumberFormat="1" applyFont="1" applyFill="1" applyBorder="1" applyAlignment="1" applyProtection="1">
      <alignment vertical="top"/>
    </xf>
    <xf numFmtId="185" fontId="12" fillId="5" borderId="1" xfId="1" applyNumberFormat="1" applyFont="1" applyFill="1" applyBorder="1" applyAlignment="1" applyProtection="1">
      <alignment horizontal="right"/>
    </xf>
    <xf numFmtId="0" fontId="1" fillId="0" borderId="29" xfId="0" applyFont="1" applyBorder="1" applyAlignment="1" applyProtection="1">
      <alignment horizontal="justify" vertical="top"/>
    </xf>
    <xf numFmtId="0" fontId="1" fillId="0" borderId="30" xfId="0" applyFont="1" applyBorder="1" applyAlignment="1" applyProtection="1">
      <alignment horizontal="justify" vertical="top"/>
    </xf>
    <xf numFmtId="0" fontId="1" fillId="0" borderId="34" xfId="0" applyFont="1" applyBorder="1" applyAlignment="1" applyProtection="1">
      <alignment horizontal="justify" vertical="top" wrapText="1"/>
    </xf>
    <xf numFmtId="49" fontId="1" fillId="0" borderId="5" xfId="0" applyNumberFormat="1" applyFont="1" applyBorder="1" applyAlignment="1" applyProtection="1">
      <alignment horizontal="center"/>
    </xf>
    <xf numFmtId="15" fontId="1" fillId="0" borderId="5" xfId="0" applyNumberFormat="1" applyFont="1" applyBorder="1" applyAlignment="1" applyProtection="1"/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78" fontId="2" fillId="0" borderId="0" xfId="1" applyFont="1" applyAlignment="1" applyProtection="1">
      <alignment horizontal="right" vertical="top"/>
      <protection locked="0"/>
    </xf>
    <xf numFmtId="43" fontId="1" fillId="3" borderId="64" xfId="1" applyNumberFormat="1" applyFont="1" applyFill="1" applyBorder="1" applyAlignment="1" applyProtection="1">
      <alignment horizontal="center" vertical="top"/>
    </xf>
    <xf numFmtId="43" fontId="1" fillId="3" borderId="64" xfId="1" applyNumberFormat="1" applyFont="1" applyFill="1" applyBorder="1" applyAlignment="1" applyProtection="1"/>
    <xf numFmtId="43" fontId="1" fillId="3" borderId="65" xfId="1" applyNumberFormat="1" applyFont="1" applyFill="1" applyBorder="1" applyAlignment="1" applyProtection="1"/>
    <xf numFmtId="43" fontId="2" fillId="0" borderId="0" xfId="1" applyNumberFormat="1" applyFont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justify" vertical="top" wrapText="1"/>
    </xf>
    <xf numFmtId="0" fontId="27" fillId="0" borderId="0" xfId="0" applyFont="1" applyBorder="1" applyAlignment="1" applyProtection="1">
      <alignment vertical="top"/>
    </xf>
    <xf numFmtId="0" fontId="1" fillId="0" borderId="31" xfId="0" applyFont="1" applyBorder="1" applyAlignment="1" applyProtection="1">
      <alignment horizontal="center" vertical="top" wrapText="1"/>
    </xf>
    <xf numFmtId="0" fontId="28" fillId="0" borderId="34" xfId="0" applyFont="1" applyBorder="1" applyAlignment="1" applyProtection="1">
      <alignment horizontal="center" vertical="top"/>
    </xf>
    <xf numFmtId="0" fontId="2" fillId="3" borderId="36" xfId="0" applyFont="1" applyFill="1" applyBorder="1" applyAlignment="1" applyProtection="1">
      <alignment horizontal="justify" vertical="top" wrapText="1"/>
      <protection locked="0"/>
    </xf>
    <xf numFmtId="0" fontId="27" fillId="0" borderId="36" xfId="0" applyFont="1" applyBorder="1" applyAlignment="1" applyProtection="1">
      <alignment vertical="top"/>
      <protection locked="0"/>
    </xf>
    <xf numFmtId="0" fontId="2" fillId="3" borderId="35" xfId="0" applyFont="1" applyFill="1" applyBorder="1" applyAlignment="1" applyProtection="1">
      <alignment horizontal="justify" vertical="top" wrapText="1"/>
      <protection locked="0"/>
    </xf>
    <xf numFmtId="0" fontId="27" fillId="0" borderId="35" xfId="0" applyFont="1" applyBorder="1" applyAlignment="1" applyProtection="1">
      <alignment vertical="top"/>
      <protection locked="0"/>
    </xf>
    <xf numFmtId="0" fontId="2" fillId="3" borderId="47" xfId="0" applyFont="1" applyFill="1" applyBorder="1" applyAlignment="1" applyProtection="1">
      <alignment horizontal="justify" vertical="top" wrapText="1"/>
      <protection locked="0"/>
    </xf>
    <xf numFmtId="0" fontId="27" fillId="0" borderId="47" xfId="0" applyFont="1" applyBorder="1" applyAlignment="1" applyProtection="1">
      <alignment vertical="top"/>
      <protection locked="0"/>
    </xf>
    <xf numFmtId="0" fontId="8" fillId="0" borderId="7" xfId="0" applyFont="1" applyBorder="1" applyAlignment="1" applyProtection="1">
      <alignment horizontal="justify" vertical="top"/>
      <protection locked="0"/>
    </xf>
    <xf numFmtId="0" fontId="8" fillId="0" borderId="0" xfId="0" applyFont="1" applyBorder="1" applyAlignment="1" applyProtection="1">
      <alignment horizontal="justify" vertical="top"/>
      <protection locked="0"/>
    </xf>
    <xf numFmtId="0" fontId="2" fillId="3" borderId="31" xfId="0" applyFont="1" applyFill="1" applyBorder="1" applyAlignment="1" applyProtection="1">
      <alignment horizontal="justify" vertical="top" wrapText="1"/>
      <protection locked="0"/>
    </xf>
    <xf numFmtId="0" fontId="27" fillId="0" borderId="3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 wrapText="1"/>
    </xf>
    <xf numFmtId="0" fontId="2" fillId="3" borderId="49" xfId="0" applyFont="1" applyFill="1" applyBorder="1" applyAlignment="1" applyProtection="1">
      <alignment horizontal="justify" vertical="top" wrapText="1"/>
      <protection locked="0"/>
    </xf>
    <xf numFmtId="0" fontId="2" fillId="3" borderId="44" xfId="0" applyFont="1" applyFill="1" applyBorder="1" applyAlignment="1" applyProtection="1">
      <alignment horizontal="justify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0" fillId="0" borderId="29" xfId="0" applyBorder="1" applyAlignment="1">
      <alignment vertical="top"/>
    </xf>
    <xf numFmtId="0" fontId="0" fillId="0" borderId="34" xfId="0" applyBorder="1" applyAlignment="1">
      <alignment vertical="top"/>
    </xf>
    <xf numFmtId="0" fontId="2" fillId="3" borderId="40" xfId="0" applyFont="1" applyFill="1" applyBorder="1" applyAlignment="1" applyProtection="1">
      <alignment horizontal="left"/>
      <protection locked="0"/>
    </xf>
    <xf numFmtId="0" fontId="0" fillId="0" borderId="39" xfId="0" applyBorder="1" applyAlignment="1" applyProtection="1">
      <protection locked="0"/>
    </xf>
    <xf numFmtId="0" fontId="2" fillId="3" borderId="66" xfId="0" applyFont="1" applyFill="1" applyBorder="1" applyAlignment="1" applyProtection="1">
      <alignment horizontal="left"/>
      <protection locked="0"/>
    </xf>
    <xf numFmtId="0" fontId="0" fillId="0" borderId="67" xfId="0" applyBorder="1" applyAlignment="1" applyProtection="1">
      <protection locked="0"/>
    </xf>
    <xf numFmtId="0" fontId="28" fillId="0" borderId="34" xfId="0" applyFont="1" applyBorder="1" applyAlignment="1" applyProtection="1">
      <alignment vertical="top"/>
    </xf>
    <xf numFmtId="0" fontId="2" fillId="3" borderId="37" xfId="0" applyFont="1" applyFill="1" applyBorder="1" applyAlignment="1" applyProtection="1">
      <alignment horizontal="left"/>
      <protection locked="0"/>
    </xf>
    <xf numFmtId="0" fontId="0" fillId="0" borderId="38" xfId="0" applyBorder="1" applyAlignment="1" applyProtection="1">
      <protection locked="0"/>
    </xf>
    <xf numFmtId="0" fontId="12" fillId="3" borderId="35" xfId="0" applyFont="1" applyFill="1" applyBorder="1" applyAlignment="1" applyProtection="1">
      <alignment vertical="top"/>
      <protection locked="0"/>
    </xf>
    <xf numFmtId="0" fontId="11" fillId="0" borderId="34" xfId="0" applyFont="1" applyBorder="1" applyAlignment="1" applyProtection="1">
      <alignment horizontal="center" vertical="top"/>
    </xf>
    <xf numFmtId="0" fontId="12" fillId="3" borderId="49" xfId="0" applyFont="1" applyFill="1" applyBorder="1" applyAlignment="1" applyProtection="1">
      <alignment vertical="top"/>
      <protection locked="0"/>
    </xf>
    <xf numFmtId="0" fontId="1" fillId="0" borderId="5" xfId="0" applyFont="1" applyBorder="1" applyAlignment="1" applyProtection="1">
      <protection locked="0"/>
    </xf>
    <xf numFmtId="0" fontId="12" fillId="3" borderId="44" xfId="0" applyFont="1" applyFill="1" applyBorder="1" applyAlignment="1" applyProtection="1">
      <alignment vertical="top"/>
      <protection locked="0"/>
    </xf>
    <xf numFmtId="0" fontId="2" fillId="0" borderId="35" xfId="0" applyFont="1" applyFill="1" applyBorder="1" applyAlignment="1" applyProtection="1">
      <alignment horizontal="left" vertical="top" indent="2"/>
    </xf>
    <xf numFmtId="0" fontId="12" fillId="0" borderId="35" xfId="0" applyFont="1" applyBorder="1" applyAlignment="1" applyProtection="1">
      <alignment horizontal="left" vertical="top" indent="2"/>
    </xf>
    <xf numFmtId="0" fontId="1" fillId="0" borderId="66" xfId="0" applyFont="1" applyFill="1" applyBorder="1" applyAlignment="1" applyProtection="1">
      <alignment vertical="top"/>
    </xf>
    <xf numFmtId="0" fontId="0" fillId="0" borderId="67" xfId="0" applyBorder="1" applyAlignment="1">
      <alignment vertical="top"/>
    </xf>
    <xf numFmtId="0" fontId="1" fillId="0" borderId="31" xfId="0" applyFont="1" applyFill="1" applyBorder="1" applyAlignment="1" applyProtection="1">
      <alignment horizontal="center" vertical="top"/>
    </xf>
    <xf numFmtId="0" fontId="2" fillId="0" borderId="49" xfId="0" applyFont="1" applyFill="1" applyBorder="1" applyAlignment="1" applyProtection="1">
      <alignment vertical="top"/>
    </xf>
    <xf numFmtId="0" fontId="12" fillId="0" borderId="49" xfId="0" applyFont="1" applyFill="1" applyBorder="1" applyAlignment="1" applyProtection="1">
      <alignment vertical="top"/>
    </xf>
    <xf numFmtId="0" fontId="1" fillId="0" borderId="40" xfId="0" applyFont="1" applyFill="1" applyBorder="1" applyAlignment="1" applyProtection="1">
      <alignment vertical="top" wrapText="1"/>
    </xf>
    <xf numFmtId="0" fontId="1" fillId="0" borderId="68" xfId="0" applyFont="1" applyFill="1" applyBorder="1" applyAlignment="1" applyProtection="1">
      <alignment vertical="top"/>
    </xf>
    <xf numFmtId="0" fontId="12" fillId="0" borderId="35" xfId="0" applyFont="1" applyFill="1" applyBorder="1" applyAlignment="1" applyProtection="1">
      <alignment horizontal="left" vertical="top" indent="2"/>
    </xf>
    <xf numFmtId="0" fontId="1" fillId="0" borderId="31" xfId="0" applyFont="1" applyFill="1" applyBorder="1" applyAlignment="1" applyProtection="1">
      <alignment vertical="top"/>
    </xf>
    <xf numFmtId="0" fontId="11" fillId="0" borderId="34" xfId="0" applyFont="1" applyBorder="1" applyAlignment="1" applyProtection="1">
      <alignment vertical="top"/>
    </xf>
    <xf numFmtId="3" fontId="1" fillId="0" borderId="70" xfId="0" applyNumberFormat="1" applyFont="1" applyBorder="1" applyAlignment="1" applyProtection="1">
      <alignment vertical="top"/>
      <protection locked="0"/>
    </xf>
    <xf numFmtId="3" fontId="1" fillId="0" borderId="24" xfId="0" applyNumberFormat="1" applyFont="1" applyBorder="1" applyAlignment="1" applyProtection="1">
      <alignment vertical="top"/>
      <protection locked="0"/>
    </xf>
    <xf numFmtId="3" fontId="1" fillId="0" borderId="62" xfId="0" applyNumberFormat="1" applyFont="1" applyBorder="1" applyAlignment="1" applyProtection="1">
      <alignment vertical="top"/>
      <protection locked="0"/>
    </xf>
    <xf numFmtId="3" fontId="1" fillId="0" borderId="33" xfId="0" applyNumberFormat="1" applyFont="1" applyBorder="1" applyAlignment="1" applyProtection="1">
      <alignment vertical="top" wrapText="1"/>
      <protection locked="0"/>
    </xf>
    <xf numFmtId="3" fontId="1" fillId="0" borderId="23" xfId="0" applyNumberFormat="1" applyFont="1" applyBorder="1" applyAlignment="1" applyProtection="1">
      <alignment vertical="top" wrapText="1"/>
      <protection locked="0"/>
    </xf>
    <xf numFmtId="3" fontId="1" fillId="0" borderId="69" xfId="0" applyNumberFormat="1" applyFont="1" applyBorder="1" applyAlignment="1" applyProtection="1">
      <alignment vertical="top" wrapText="1"/>
      <protection locked="0"/>
    </xf>
    <xf numFmtId="3" fontId="1" fillId="0" borderId="71" xfId="0" applyNumberFormat="1" applyFont="1" applyBorder="1" applyAlignment="1" applyProtection="1">
      <alignment horizontal="center" vertical="top"/>
      <protection locked="0"/>
    </xf>
    <xf numFmtId="3" fontId="1" fillId="0" borderId="72" xfId="0" applyNumberFormat="1" applyFont="1" applyBorder="1" applyAlignment="1" applyProtection="1">
      <alignment horizontal="center" vertical="top"/>
      <protection locked="0"/>
    </xf>
    <xf numFmtId="3" fontId="1" fillId="0" borderId="23" xfId="0" applyNumberFormat="1" applyFont="1" applyBorder="1" applyAlignment="1" applyProtection="1">
      <alignment horizontal="center" vertical="top" wrapText="1"/>
      <protection locked="0"/>
    </xf>
    <xf numFmtId="3" fontId="1" fillId="0" borderId="69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protection locked="0"/>
    </xf>
    <xf numFmtId="3" fontId="4" fillId="0" borderId="5" xfId="0" applyNumberFormat="1" applyFont="1" applyBorder="1" applyAlignment="1" applyProtection="1">
      <alignment horizontal="center" vertical="top" wrapText="1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3" fontId="1" fillId="0" borderId="5" xfId="0" applyNumberFormat="1" applyFont="1" applyBorder="1" applyProtection="1">
      <protection locked="0"/>
    </xf>
    <xf numFmtId="0" fontId="2" fillId="0" borderId="43" xfId="0" applyFont="1" applyBorder="1" applyAlignment="1" applyProtection="1">
      <alignment horizontal="justify" vertical="top"/>
    </xf>
    <xf numFmtId="0" fontId="12" fillId="0" borderId="44" xfId="0" applyFont="1" applyBorder="1" applyAlignment="1" applyProtection="1">
      <alignment horizontal="justify" vertical="top"/>
    </xf>
    <xf numFmtId="0" fontId="2" fillId="0" borderId="41" xfId="0" applyFont="1" applyBorder="1" applyAlignment="1" applyProtection="1">
      <alignment horizontal="justify" vertical="top"/>
    </xf>
    <xf numFmtId="0" fontId="12" fillId="0" borderId="35" xfId="0" applyFont="1" applyBorder="1" applyAlignment="1" applyProtection="1">
      <alignment horizontal="justify" vertical="top"/>
    </xf>
    <xf numFmtId="0" fontId="1" fillId="0" borderId="4" xfId="0" applyFont="1" applyBorder="1" applyAlignment="1" applyProtection="1">
      <alignment horizontal="justify" vertical="top"/>
    </xf>
    <xf numFmtId="0" fontId="1" fillId="0" borderId="29" xfId="0" applyFont="1" applyBorder="1" applyAlignment="1" applyProtection="1">
      <alignment horizontal="justify" vertical="top"/>
    </xf>
    <xf numFmtId="0" fontId="2" fillId="0" borderId="48" xfId="0" applyFont="1" applyBorder="1" applyAlignment="1" applyProtection="1">
      <alignment horizontal="justify" vertical="top"/>
    </xf>
    <xf numFmtId="0" fontId="2" fillId="0" borderId="49" xfId="0" applyFont="1" applyBorder="1" applyAlignment="1" applyProtection="1">
      <alignment horizontal="justify" vertical="top"/>
    </xf>
    <xf numFmtId="0" fontId="1" fillId="0" borderId="30" xfId="0" applyFont="1" applyBorder="1" applyAlignment="1" applyProtection="1">
      <alignment horizontal="justify" vertical="top"/>
    </xf>
    <xf numFmtId="0" fontId="11" fillId="0" borderId="5" xfId="0" applyFont="1" applyBorder="1" applyAlignment="1" applyProtection="1">
      <alignment horizontal="justify" vertical="top"/>
    </xf>
    <xf numFmtId="3" fontId="2" fillId="0" borderId="41" xfId="0" applyNumberFormat="1" applyFont="1" applyBorder="1" applyAlignment="1" applyProtection="1">
      <alignment horizontal="left" vertical="top" indent="2"/>
    </xf>
    <xf numFmtId="3" fontId="2" fillId="0" borderId="35" xfId="0" applyNumberFormat="1" applyFont="1" applyBorder="1" applyAlignment="1" applyProtection="1">
      <alignment horizontal="left" vertical="top" indent="2"/>
    </xf>
    <xf numFmtId="3" fontId="1" fillId="0" borderId="41" xfId="0" applyNumberFormat="1" applyFont="1" applyBorder="1" applyAlignment="1" applyProtection="1">
      <alignment horizontal="justify" vertical="top"/>
    </xf>
    <xf numFmtId="3" fontId="12" fillId="0" borderId="35" xfId="0" applyNumberFormat="1" applyFont="1" applyBorder="1" applyAlignment="1" applyProtection="1">
      <alignment horizontal="justify" vertical="top"/>
    </xf>
    <xf numFmtId="3" fontId="2" fillId="0" borderId="59" xfId="0" applyNumberFormat="1" applyFont="1" applyFill="1" applyBorder="1" applyAlignment="1" applyProtection="1">
      <alignment horizontal="justify" vertical="top"/>
      <protection locked="0"/>
    </xf>
    <xf numFmtId="3" fontId="12" fillId="0" borderId="59" xfId="0" applyNumberFormat="1" applyFont="1" applyFill="1" applyBorder="1" applyAlignment="1" applyProtection="1">
      <alignment vertical="top"/>
      <protection locked="0"/>
    </xf>
    <xf numFmtId="3" fontId="1" fillId="0" borderId="57" xfId="0" applyNumberFormat="1" applyFont="1" applyBorder="1" applyAlignment="1" applyProtection="1">
      <alignment horizontal="justify" vertical="top"/>
    </xf>
    <xf numFmtId="3" fontId="12" fillId="0" borderId="7" xfId="0" applyNumberFormat="1" applyFont="1" applyBorder="1" applyAlignment="1" applyProtection="1">
      <alignment horizontal="justify" vertical="top"/>
    </xf>
    <xf numFmtId="3" fontId="1" fillId="0" borderId="48" xfId="0" applyNumberFormat="1" applyFont="1" applyBorder="1" applyAlignment="1" applyProtection="1">
      <alignment horizontal="justify" vertical="top"/>
    </xf>
    <xf numFmtId="3" fontId="12" fillId="0" borderId="49" xfId="0" applyNumberFormat="1" applyFont="1" applyBorder="1" applyAlignment="1" applyProtection="1">
      <alignment horizontal="justify" vertical="top"/>
    </xf>
    <xf numFmtId="3" fontId="2" fillId="0" borderId="0" xfId="0" applyNumberFormat="1" applyFont="1" applyAlignment="1" applyProtection="1">
      <alignment horizontal="center" vertical="top"/>
      <protection locked="0"/>
    </xf>
    <xf numFmtId="3" fontId="1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Fill="1" applyAlignment="1" applyProtection="1">
      <alignment vertical="top"/>
    </xf>
    <xf numFmtId="3" fontId="12" fillId="0" borderId="0" xfId="0" applyNumberFormat="1" applyFont="1" applyFill="1" applyAlignment="1" applyProtection="1"/>
    <xf numFmtId="3" fontId="2" fillId="0" borderId="43" xfId="0" applyNumberFormat="1" applyFont="1" applyBorder="1" applyAlignment="1" applyProtection="1">
      <alignment horizontal="left" vertical="top" indent="2"/>
    </xf>
    <xf numFmtId="3" fontId="2" fillId="0" borderId="44" xfId="0" applyNumberFormat="1" applyFont="1" applyBorder="1" applyAlignment="1" applyProtection="1">
      <alignment horizontal="left" vertical="top" indent="2"/>
    </xf>
    <xf numFmtId="3" fontId="12" fillId="0" borderId="35" xfId="0" applyNumberFormat="1" applyFont="1" applyBorder="1" applyAlignment="1" applyProtection="1">
      <alignment horizontal="left" vertical="top" indent="2"/>
    </xf>
    <xf numFmtId="3" fontId="2" fillId="0" borderId="0" xfId="0" applyNumberFormat="1" applyFont="1" applyFill="1" applyAlignment="1" applyProtection="1">
      <alignment horizontal="left" vertical="top"/>
      <protection locked="0"/>
    </xf>
    <xf numFmtId="3" fontId="12" fillId="0" borderId="0" xfId="0" applyNumberFormat="1" applyFont="1" applyFill="1" applyAlignment="1" applyProtection="1">
      <alignment vertical="top"/>
      <protection locked="0"/>
    </xf>
    <xf numFmtId="3" fontId="12" fillId="0" borderId="44" xfId="0" applyNumberFormat="1" applyFont="1" applyBorder="1" applyAlignment="1" applyProtection="1">
      <alignment horizontal="left" vertical="top" indent="2"/>
    </xf>
    <xf numFmtId="3" fontId="2" fillId="0" borderId="41" xfId="0" applyNumberFormat="1" applyFont="1" applyBorder="1" applyAlignment="1" applyProtection="1">
      <alignment horizontal="justify" vertical="top"/>
    </xf>
    <xf numFmtId="3" fontId="2" fillId="0" borderId="43" xfId="0" applyNumberFormat="1" applyFont="1" applyBorder="1" applyAlignment="1" applyProtection="1">
      <alignment horizontal="justify" vertical="top"/>
    </xf>
    <xf numFmtId="3" fontId="12" fillId="0" borderId="44" xfId="0" applyNumberFormat="1" applyFont="1" applyBorder="1" applyAlignment="1" applyProtection="1">
      <alignment horizontal="justify" vertical="top"/>
    </xf>
    <xf numFmtId="3" fontId="2" fillId="0" borderId="0" xfId="0" applyNumberFormat="1" applyFont="1" applyAlignment="1" applyProtection="1">
      <alignment horizontal="left" vertical="top"/>
    </xf>
    <xf numFmtId="3" fontId="12" fillId="0" borderId="0" xfId="0" applyNumberFormat="1" applyFont="1" applyAlignment="1" applyProtection="1">
      <alignment horizontal="left" vertical="top"/>
    </xf>
    <xf numFmtId="3" fontId="1" fillId="0" borderId="4" xfId="0" applyNumberFormat="1" applyFont="1" applyBorder="1" applyAlignment="1" applyProtection="1">
      <alignment horizontal="justify" vertical="top"/>
    </xf>
    <xf numFmtId="3" fontId="12" fillId="0" borderId="29" xfId="0" applyNumberFormat="1" applyFont="1" applyBorder="1" applyAlignment="1" applyProtection="1">
      <alignment horizontal="justify" vertical="top"/>
    </xf>
    <xf numFmtId="3" fontId="2" fillId="0" borderId="48" xfId="0" applyNumberFormat="1" applyFont="1" applyBorder="1" applyAlignment="1" applyProtection="1">
      <alignment horizontal="justify" vertical="top"/>
    </xf>
    <xf numFmtId="0" fontId="26" fillId="0" borderId="0" xfId="0" applyFont="1" applyAlignment="1">
      <alignment vertical="top"/>
    </xf>
    <xf numFmtId="0" fontId="2" fillId="3" borderId="40" xfId="0" applyFont="1" applyFill="1" applyBorder="1" applyAlignment="1" applyProtection="1">
      <alignment horizontal="justify" vertical="top" wrapText="1"/>
      <protection locked="0"/>
    </xf>
    <xf numFmtId="0" fontId="0" fillId="0" borderId="39" xfId="0" applyBorder="1" applyAlignment="1">
      <alignment horizontal="justify" vertical="top" wrapText="1"/>
    </xf>
    <xf numFmtId="0" fontId="1" fillId="0" borderId="59" xfId="0" applyFont="1" applyBorder="1" applyAlignment="1" applyProtection="1">
      <alignment vertical="top"/>
      <protection locked="0"/>
    </xf>
    <xf numFmtId="0" fontId="12" fillId="0" borderId="59" xfId="0" applyFont="1" applyBorder="1" applyAlignment="1" applyProtection="1">
      <alignment vertical="top"/>
      <protection locked="0"/>
    </xf>
    <xf numFmtId="0" fontId="2" fillId="0" borderId="31" xfId="0" applyFont="1" applyBorder="1" applyAlignment="1" applyProtection="1">
      <alignment horizontal="center" vertical="top" wrapText="1"/>
    </xf>
    <xf numFmtId="0" fontId="12" fillId="0" borderId="34" xfId="0" applyFont="1" applyBorder="1" applyAlignment="1" applyProtection="1">
      <alignment horizontal="center"/>
    </xf>
    <xf numFmtId="0" fontId="12" fillId="3" borderId="49" xfId="0" applyFont="1" applyFill="1" applyBorder="1" applyAlignment="1" applyProtection="1">
      <alignment horizontal="justify" vertical="top" wrapText="1"/>
      <protection locked="0"/>
    </xf>
    <xf numFmtId="0" fontId="1" fillId="0" borderId="31" xfId="0" applyFont="1" applyBorder="1" applyAlignment="1" applyProtection="1">
      <alignment horizontal="justify" vertical="top" wrapText="1"/>
      <protection locked="0"/>
    </xf>
    <xf numFmtId="0" fontId="12" fillId="0" borderId="29" xfId="0" applyFont="1" applyBorder="1" applyAlignment="1" applyProtection="1">
      <alignment horizontal="justify" vertical="top" wrapText="1"/>
      <protection locked="0"/>
    </xf>
    <xf numFmtId="1" fontId="2" fillId="0" borderId="0" xfId="0" applyNumberFormat="1" applyFont="1" applyAlignment="1" applyProtection="1">
      <alignment horizontal="left" vertical="top"/>
    </xf>
    <xf numFmtId="1" fontId="26" fillId="0" borderId="0" xfId="0" applyNumberFormat="1" applyFont="1" applyAlignment="1">
      <alignment horizontal="left"/>
    </xf>
    <xf numFmtId="3" fontId="2" fillId="0" borderId="59" xfId="0" applyNumberFormat="1" applyFont="1" applyBorder="1" applyAlignment="1" applyProtection="1">
      <alignment horizontal="justify" vertical="top"/>
    </xf>
    <xf numFmtId="3" fontId="12" fillId="0" borderId="59" xfId="0" applyNumberFormat="1" applyFont="1" applyBorder="1" applyAlignment="1" applyProtection="1">
      <alignment vertical="top"/>
    </xf>
    <xf numFmtId="14" fontId="12" fillId="0" borderId="0" xfId="0" applyNumberFormat="1" applyFont="1" applyAlignment="1" applyProtection="1">
      <alignment horizontal="left"/>
    </xf>
    <xf numFmtId="14" fontId="0" fillId="0" borderId="0" xfId="0" applyNumberFormat="1" applyAlignment="1">
      <alignment horizontal="left"/>
    </xf>
    <xf numFmtId="3" fontId="1" fillId="0" borderId="49" xfId="0" applyNumberFormat="1" applyFont="1" applyBorder="1" applyAlignment="1" applyProtection="1">
      <alignment horizontal="justify" vertical="top"/>
    </xf>
    <xf numFmtId="3" fontId="1" fillId="0" borderId="35" xfId="0" applyNumberFormat="1" applyFont="1" applyBorder="1" applyAlignment="1" applyProtection="1">
      <alignment horizontal="justify" vertical="top"/>
    </xf>
    <xf numFmtId="3" fontId="1" fillId="0" borderId="37" xfId="0" applyNumberFormat="1" applyFont="1" applyBorder="1" applyAlignment="1" applyProtection="1">
      <alignment horizontal="justify" vertical="top"/>
    </xf>
    <xf numFmtId="3" fontId="12" fillId="0" borderId="52" xfId="0" applyNumberFormat="1" applyFont="1" applyBorder="1" applyAlignment="1" applyProtection="1">
      <alignment horizontal="justify" vertical="top"/>
    </xf>
    <xf numFmtId="3" fontId="2" fillId="0" borderId="47" xfId="0" applyNumberFormat="1" applyFont="1" applyBorder="1" applyAlignment="1" applyProtection="1">
      <alignment horizontal="left" vertical="top" indent="2"/>
    </xf>
    <xf numFmtId="3" fontId="12" fillId="0" borderId="0" xfId="0" applyNumberFormat="1" applyFont="1" applyAlignment="1" applyProtection="1">
      <alignment horizontal="left"/>
    </xf>
    <xf numFmtId="0" fontId="26" fillId="0" borderId="0" xfId="0" applyFont="1" applyAlignment="1">
      <alignment horizontal="left"/>
    </xf>
    <xf numFmtId="3" fontId="1" fillId="0" borderId="7" xfId="0" applyNumberFormat="1" applyFont="1" applyBorder="1" applyAlignment="1" applyProtection="1">
      <alignment horizontal="justify" vertical="top"/>
    </xf>
    <xf numFmtId="0" fontId="2" fillId="3" borderId="40" xfId="0" applyFont="1" applyFill="1" applyBorder="1" applyAlignment="1" applyProtection="1">
      <alignment vertical="top"/>
      <protection locked="0"/>
    </xf>
    <xf numFmtId="0" fontId="2" fillId="3" borderId="39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1" fillId="0" borderId="34" xfId="0" applyFont="1" applyFill="1" applyBorder="1" applyAlignment="1" applyProtection="1">
      <alignment horizontal="center" vertical="top"/>
    </xf>
    <xf numFmtId="0" fontId="2" fillId="3" borderId="37" xfId="0" applyFont="1" applyFill="1" applyBorder="1" applyAlignment="1" applyProtection="1">
      <alignment vertical="top"/>
      <protection locked="0"/>
    </xf>
    <xf numFmtId="0" fontId="2" fillId="3" borderId="38" xfId="0" applyFont="1" applyFill="1" applyBorder="1" applyAlignment="1" applyProtection="1">
      <alignment vertical="top"/>
      <protection locked="0"/>
    </xf>
    <xf numFmtId="0" fontId="1" fillId="0" borderId="31" xfId="0" applyFont="1" applyBorder="1" applyAlignment="1" applyProtection="1">
      <alignment horizontal="justify" vertical="top" wrapText="1"/>
    </xf>
    <xf numFmtId="0" fontId="1" fillId="0" borderId="34" xfId="0" applyFont="1" applyBorder="1" applyAlignment="1" applyProtection="1">
      <alignment horizontal="justify" vertical="top" wrapText="1"/>
    </xf>
    <xf numFmtId="0" fontId="2" fillId="0" borderId="49" xfId="0" applyFont="1" applyBorder="1" applyAlignment="1" applyProtection="1">
      <alignment horizontal="justify" vertical="top" wrapText="1"/>
    </xf>
    <xf numFmtId="0" fontId="2" fillId="0" borderId="35" xfId="0" applyFont="1" applyFill="1" applyBorder="1" applyAlignment="1" applyProtection="1">
      <alignment horizontal="justify" vertical="top" wrapText="1"/>
    </xf>
    <xf numFmtId="0" fontId="12" fillId="0" borderId="35" xfId="0" applyFont="1" applyFill="1" applyBorder="1" applyAlignment="1" applyProtection="1"/>
    <xf numFmtId="0" fontId="26" fillId="0" borderId="35" xfId="0" applyFont="1" applyBorder="1" applyAlignment="1"/>
    <xf numFmtId="0" fontId="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  <protection locked="0"/>
    </xf>
    <xf numFmtId="0" fontId="2" fillId="3" borderId="35" xfId="0" applyFont="1" applyFill="1" applyBorder="1" applyAlignment="1" applyProtection="1">
      <alignment vertical="top"/>
      <protection locked="0"/>
    </xf>
    <xf numFmtId="0" fontId="0" fillId="0" borderId="35" xfId="0" applyBorder="1" applyAlignment="1">
      <alignment vertical="top"/>
    </xf>
    <xf numFmtId="0" fontId="2" fillId="3" borderId="44" xfId="0" applyFont="1" applyFill="1" applyBorder="1" applyAlignment="1" applyProtection="1">
      <alignment vertical="top"/>
      <protection locked="0"/>
    </xf>
    <xf numFmtId="0" fontId="0" fillId="0" borderId="44" xfId="0" applyBorder="1" applyAlignment="1">
      <alignment vertical="top"/>
    </xf>
    <xf numFmtId="0" fontId="0" fillId="0" borderId="0" xfId="0" applyAlignment="1"/>
    <xf numFmtId="0" fontId="15" fillId="0" borderId="0" xfId="0" applyFont="1" applyFill="1" applyBorder="1" applyAlignment="1" applyProtection="1">
      <alignment vertical="top"/>
    </xf>
    <xf numFmtId="0" fontId="2" fillId="3" borderId="49" xfId="0" applyFont="1" applyFill="1" applyBorder="1" applyAlignment="1" applyProtection="1">
      <alignment vertical="top"/>
      <protection locked="0"/>
    </xf>
    <xf numFmtId="0" fontId="0" fillId="0" borderId="49" xfId="0" applyBorder="1" applyAlignment="1">
      <alignment vertical="top"/>
    </xf>
    <xf numFmtId="0" fontId="0" fillId="0" borderId="34" xfId="0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12" fillId="0" borderId="29" xfId="0" applyFont="1" applyBorder="1" applyAlignment="1" applyProtection="1">
      <alignment vertical="top"/>
      <protection locked="0"/>
    </xf>
    <xf numFmtId="0" fontId="1" fillId="0" borderId="31" xfId="0" applyFont="1" applyFill="1" applyBorder="1" applyAlignment="1" applyProtection="1">
      <alignment horizontal="center" vertical="top"/>
      <protection locked="0"/>
    </xf>
    <xf numFmtId="0" fontId="26" fillId="0" borderId="34" xfId="0" applyFont="1" applyBorder="1" applyAlignment="1">
      <alignment horizontal="center" vertical="top"/>
    </xf>
    <xf numFmtId="0" fontId="12" fillId="3" borderId="44" xfId="0" applyFont="1" applyFill="1" applyBorder="1" applyAlignment="1" applyProtection="1">
      <alignment horizontal="justify" vertical="top" wrapText="1"/>
      <protection locked="0"/>
    </xf>
    <xf numFmtId="0" fontId="12" fillId="3" borderId="35" xfId="0" applyFont="1" applyFill="1" applyBorder="1" applyAlignment="1" applyProtection="1">
      <alignment horizontal="justify" vertical="top" wrapText="1"/>
      <protection locked="0"/>
    </xf>
    <xf numFmtId="0" fontId="1" fillId="0" borderId="59" xfId="0" applyFont="1" applyFill="1" applyBorder="1" applyAlignment="1" applyProtection="1">
      <alignment vertical="top"/>
    </xf>
    <xf numFmtId="0" fontId="12" fillId="0" borderId="59" xfId="0" applyFont="1" applyFill="1" applyBorder="1" applyAlignment="1" applyProtection="1">
      <alignment vertical="top"/>
    </xf>
    <xf numFmtId="0" fontId="11" fillId="0" borderId="34" xfId="0" applyFont="1" applyBorder="1" applyAlignment="1" applyProtection="1">
      <alignment horizontal="center"/>
    </xf>
    <xf numFmtId="0" fontId="26" fillId="0" borderId="34" xfId="0" applyFont="1" applyBorder="1" applyAlignment="1" applyProtection="1">
      <alignment horizontal="center"/>
    </xf>
    <xf numFmtId="0" fontId="26" fillId="0" borderId="49" xfId="0" applyFont="1" applyBorder="1" applyAlignment="1" applyProtection="1">
      <alignment horizontal="justify" vertical="top" wrapText="1"/>
      <protection locked="0"/>
    </xf>
    <xf numFmtId="0" fontId="26" fillId="0" borderId="35" xfId="0" applyFont="1" applyBorder="1" applyAlignment="1" applyProtection="1">
      <alignment horizontal="justify" vertical="top" wrapText="1"/>
      <protection locked="0"/>
    </xf>
    <xf numFmtId="0" fontId="26" fillId="0" borderId="44" xfId="0" applyFont="1" applyBorder="1" applyAlignment="1" applyProtection="1">
      <alignment horizontal="justify" vertical="top" wrapText="1"/>
      <protection locked="0"/>
    </xf>
    <xf numFmtId="0" fontId="26" fillId="0" borderId="34" xfId="0" applyFont="1" applyBorder="1" applyAlignment="1">
      <alignment horizontal="justify" vertical="top" wrapText="1"/>
    </xf>
    <xf numFmtId="0" fontId="12" fillId="0" borderId="41" xfId="0" applyFont="1" applyBorder="1" applyAlignment="1" applyProtection="1">
      <alignment vertical="top"/>
      <protection locked="0"/>
    </xf>
    <xf numFmtId="0" fontId="15" fillId="0" borderId="35" xfId="0" applyFont="1" applyBorder="1" applyAlignment="1" applyProtection="1">
      <alignment vertical="top"/>
      <protection locked="0"/>
    </xf>
    <xf numFmtId="0" fontId="12" fillId="0" borderId="43" xfId="0" applyFont="1" applyBorder="1" applyAlignment="1" applyProtection="1">
      <alignment vertical="top"/>
      <protection locked="0"/>
    </xf>
    <xf numFmtId="0" fontId="15" fillId="0" borderId="44" xfId="0" applyFont="1" applyBorder="1" applyAlignment="1" applyProtection="1">
      <alignment vertical="top"/>
      <protection locked="0"/>
    </xf>
    <xf numFmtId="0" fontId="12" fillId="0" borderId="41" xfId="0" applyFont="1" applyFill="1" applyBorder="1" applyAlignment="1" applyProtection="1">
      <alignment vertical="top"/>
      <protection locked="0"/>
    </xf>
    <xf numFmtId="0" fontId="2" fillId="0" borderId="41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" fillId="0" borderId="30" xfId="0" applyFont="1" applyBorder="1" applyAlignment="1" applyProtection="1">
      <alignment vertical="top"/>
      <protection locked="0"/>
    </xf>
    <xf numFmtId="0" fontId="15" fillId="0" borderId="5" xfId="0" applyFont="1" applyBorder="1" applyAlignment="1" applyProtection="1">
      <alignment vertical="top"/>
      <protection locked="0"/>
    </xf>
    <xf numFmtId="0" fontId="2" fillId="0" borderId="48" xfId="0" applyFont="1" applyBorder="1" applyAlignment="1" applyProtection="1">
      <alignment vertical="top"/>
      <protection locked="0"/>
    </xf>
    <xf numFmtId="0" fontId="15" fillId="0" borderId="49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/>
    </xf>
    <xf numFmtId="0" fontId="2" fillId="2" borderId="0" xfId="0" applyFont="1" applyFill="1" applyAlignment="1" applyProtection="1">
      <alignment vertical="top"/>
    </xf>
    <xf numFmtId="0" fontId="15" fillId="0" borderId="0" xfId="0" applyFont="1" applyAlignment="1" applyProtection="1">
      <alignment vertical="top"/>
    </xf>
    <xf numFmtId="0" fontId="2" fillId="0" borderId="4" xfId="0" applyFont="1" applyBorder="1" applyAlignment="1" applyProtection="1">
      <alignment horizontal="justify" vertical="top"/>
    </xf>
    <xf numFmtId="0" fontId="15" fillId="0" borderId="29" xfId="0" applyFont="1" applyBorder="1" applyAlignment="1" applyProtection="1"/>
    <xf numFmtId="0" fontId="15" fillId="0" borderId="1" xfId="0" applyFont="1" applyBorder="1" applyAlignment="1" applyProtection="1"/>
    <xf numFmtId="0" fontId="2" fillId="0" borderId="2" xfId="0" applyFont="1" applyBorder="1" applyAlignment="1" applyProtection="1">
      <alignment horizontal="justify" vertical="top" wrapText="1"/>
    </xf>
    <xf numFmtId="0" fontId="15" fillId="0" borderId="2" xfId="0" applyFont="1" applyBorder="1" applyAlignment="1" applyProtection="1">
      <alignment horizontal="justify" vertical="top" wrapText="1"/>
    </xf>
    <xf numFmtId="0" fontId="15" fillId="0" borderId="0" xfId="0" applyFont="1" applyAlignment="1" applyProtection="1">
      <alignment vertical="top"/>
      <protection locked="0"/>
    </xf>
  </cellXfs>
  <cellStyles count="2">
    <cellStyle name="Comma" xfId="1" builtinId="3"/>
    <cellStyle name="Normal" xfId="0" builtinId="0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7"/>
  <sheetViews>
    <sheetView showGridLines="0" tabSelected="1" zoomScaleSheetLayoutView="80" workbookViewId="0">
      <selection activeCell="C21" sqref="C21"/>
    </sheetView>
  </sheetViews>
  <sheetFormatPr defaultColWidth="9.1796875" defaultRowHeight="14" x14ac:dyDescent="0.3"/>
  <cols>
    <col min="1" max="1" width="11.81640625" style="37" customWidth="1"/>
    <col min="2" max="2" width="11.54296875" style="37" customWidth="1"/>
    <col min="3" max="3" width="40.7265625" style="37" customWidth="1"/>
    <col min="4" max="4" width="18.453125" style="39" customWidth="1"/>
    <col min="5" max="5" width="19.26953125" style="37" customWidth="1"/>
    <col min="6" max="6" width="17.1796875" style="37" customWidth="1"/>
    <col min="7" max="7" width="9.1796875" style="37"/>
    <col min="8" max="8" width="13.54296875" style="37" bestFit="1" customWidth="1"/>
    <col min="9" max="16384" width="9.1796875" style="37"/>
  </cols>
  <sheetData>
    <row r="1" spans="1:11" x14ac:dyDescent="0.3">
      <c r="A1" s="33" t="s">
        <v>237</v>
      </c>
      <c r="B1" s="33"/>
      <c r="C1" s="58" t="s">
        <v>439</v>
      </c>
      <c r="D1" s="633"/>
      <c r="E1" s="634"/>
      <c r="F1" s="634"/>
      <c r="G1" s="634"/>
      <c r="H1" s="55"/>
      <c r="I1" s="55"/>
      <c r="J1" s="55"/>
      <c r="K1" s="55"/>
    </row>
    <row r="2" spans="1:11" x14ac:dyDescent="0.3">
      <c r="A2" s="33" t="s">
        <v>238</v>
      </c>
      <c r="B2" s="33"/>
      <c r="C2" s="57" t="s">
        <v>111</v>
      </c>
      <c r="D2" s="633"/>
      <c r="E2" s="634"/>
      <c r="F2" s="634"/>
      <c r="G2" s="634"/>
      <c r="H2" s="55"/>
      <c r="I2" s="55"/>
      <c r="J2" s="55"/>
      <c r="K2" s="55"/>
    </row>
    <row r="3" spans="1:11" x14ac:dyDescent="0.3">
      <c r="A3" s="33" t="s">
        <v>235</v>
      </c>
      <c r="B3" s="33"/>
      <c r="C3" s="33" t="s">
        <v>242</v>
      </c>
      <c r="D3" s="633"/>
      <c r="E3" s="635"/>
      <c r="F3" s="635"/>
      <c r="G3" s="635"/>
      <c r="H3" s="55"/>
      <c r="I3" s="55"/>
      <c r="J3" s="55"/>
      <c r="K3" s="55"/>
    </row>
    <row r="4" spans="1:11" x14ac:dyDescent="0.3">
      <c r="A4" s="33" t="s">
        <v>236</v>
      </c>
      <c r="B4" s="33"/>
      <c r="C4" s="33" t="s">
        <v>316</v>
      </c>
      <c r="D4" s="633"/>
      <c r="E4" s="635"/>
      <c r="F4" s="635"/>
      <c r="G4" s="636"/>
      <c r="H4" s="55"/>
      <c r="I4" s="55"/>
      <c r="J4" s="55"/>
      <c r="K4" s="55"/>
    </row>
    <row r="5" spans="1:11" x14ac:dyDescent="0.3">
      <c r="A5" s="33" t="s">
        <v>246</v>
      </c>
      <c r="B5" s="33"/>
      <c r="C5" s="35">
        <v>40847</v>
      </c>
      <c r="D5" s="633"/>
      <c r="E5" s="637"/>
      <c r="F5" s="638"/>
      <c r="G5" s="636"/>
      <c r="H5" s="55"/>
      <c r="I5" s="55"/>
      <c r="J5" s="55"/>
      <c r="K5" s="55"/>
    </row>
    <row r="6" spans="1:11" x14ac:dyDescent="0.3">
      <c r="A6" s="33" t="s">
        <v>245</v>
      </c>
      <c r="B6" s="33"/>
      <c r="C6" s="57" t="s">
        <v>440</v>
      </c>
      <c r="D6" s="633"/>
      <c r="E6" s="639"/>
      <c r="F6" s="640"/>
      <c r="G6" s="640"/>
      <c r="H6" s="55"/>
      <c r="I6" s="55"/>
      <c r="J6" s="55"/>
      <c r="K6" s="55"/>
    </row>
    <row r="7" spans="1:11" x14ac:dyDescent="0.3">
      <c r="A7" s="33" t="s">
        <v>239</v>
      </c>
      <c r="B7" s="33"/>
      <c r="C7" s="58" t="s">
        <v>440</v>
      </c>
      <c r="D7" s="633"/>
      <c r="E7" s="639"/>
      <c r="F7" s="640"/>
      <c r="G7" s="640"/>
      <c r="H7" s="55"/>
      <c r="I7" s="55"/>
      <c r="J7" s="55"/>
      <c r="K7" s="55"/>
    </row>
    <row r="8" spans="1:11" x14ac:dyDescent="0.3">
      <c r="A8" s="33" t="s">
        <v>240</v>
      </c>
      <c r="B8" s="33"/>
      <c r="C8" s="57" t="s">
        <v>441</v>
      </c>
      <c r="D8" s="633"/>
      <c r="E8" s="639"/>
      <c r="F8" s="640"/>
      <c r="G8" s="640"/>
      <c r="H8" s="55"/>
      <c r="I8" s="55"/>
      <c r="J8" s="55"/>
      <c r="K8" s="55"/>
    </row>
    <row r="9" spans="1:11" x14ac:dyDescent="0.3">
      <c r="A9" s="33" t="s">
        <v>241</v>
      </c>
      <c r="B9" s="33"/>
      <c r="C9" s="58" t="s">
        <v>442</v>
      </c>
      <c r="D9" s="633"/>
      <c r="E9" s="639"/>
      <c r="F9" s="640"/>
      <c r="G9" s="640"/>
      <c r="H9" s="55"/>
      <c r="I9" s="55"/>
      <c r="J9" s="55"/>
      <c r="K9" s="55"/>
    </row>
    <row r="10" spans="1:11" x14ac:dyDescent="0.3">
      <c r="B10" s="55"/>
      <c r="C10" s="55"/>
      <c r="D10" s="633"/>
      <c r="E10" s="55"/>
      <c r="F10" s="55"/>
      <c r="G10" s="55"/>
      <c r="H10" s="55"/>
      <c r="I10" s="55"/>
      <c r="J10" s="55"/>
      <c r="K10" s="55"/>
    </row>
    <row r="11" spans="1:11" ht="14.5" thickBot="1" x14ac:dyDescent="0.35">
      <c r="A11" s="3"/>
      <c r="B11" s="56"/>
      <c r="C11" s="56"/>
      <c r="D11" s="633"/>
      <c r="E11" s="55"/>
      <c r="F11" s="55"/>
      <c r="G11" s="55"/>
      <c r="H11" s="55"/>
      <c r="I11" s="55"/>
      <c r="J11" s="55"/>
      <c r="K11" s="55"/>
    </row>
    <row r="12" spans="1:11" ht="14.5" thickBot="1" x14ac:dyDescent="0.35">
      <c r="A12" s="38" t="s">
        <v>293</v>
      </c>
      <c r="B12" s="358" t="s">
        <v>296</v>
      </c>
      <c r="C12" s="356"/>
      <c r="D12" s="357" t="s">
        <v>402</v>
      </c>
      <c r="E12" s="357" t="s">
        <v>402</v>
      </c>
      <c r="F12" s="357" t="s">
        <v>402</v>
      </c>
    </row>
    <row r="13" spans="1:11" ht="15.5" x14ac:dyDescent="0.35">
      <c r="A13" s="306">
        <v>10000</v>
      </c>
      <c r="B13" s="261" t="s">
        <v>0</v>
      </c>
      <c r="C13" s="262"/>
      <c r="D13" s="307"/>
      <c r="E13" s="307"/>
      <c r="F13" s="308"/>
    </row>
    <row r="14" spans="1:11" x14ac:dyDescent="0.3">
      <c r="A14" s="309">
        <v>10100</v>
      </c>
      <c r="B14" s="272" t="s">
        <v>2</v>
      </c>
      <c r="C14" s="263"/>
      <c r="D14" s="248"/>
      <c r="E14" s="248"/>
      <c r="F14" s="310"/>
    </row>
    <row r="15" spans="1:11" x14ac:dyDescent="0.3">
      <c r="A15" s="289">
        <v>10110</v>
      </c>
      <c r="B15" s="273" t="s">
        <v>294</v>
      </c>
      <c r="C15" s="264"/>
      <c r="D15" s="247"/>
      <c r="E15" s="250"/>
      <c r="F15" s="288"/>
    </row>
    <row r="16" spans="1:11" x14ac:dyDescent="0.3">
      <c r="A16" s="289">
        <v>10120</v>
      </c>
      <c r="B16" s="273" t="s">
        <v>295</v>
      </c>
      <c r="C16" s="264"/>
      <c r="D16" s="247"/>
      <c r="E16" s="250"/>
      <c r="F16" s="288"/>
    </row>
    <row r="17" spans="1:6" x14ac:dyDescent="0.3">
      <c r="A17" s="289">
        <v>10130</v>
      </c>
      <c r="B17" s="271" t="s">
        <v>3</v>
      </c>
      <c r="C17" s="265"/>
      <c r="D17" s="250"/>
      <c r="E17" s="252">
        <f>SUM(D15:D16)</f>
        <v>0</v>
      </c>
      <c r="F17" s="290">
        <f>E17</f>
        <v>0</v>
      </c>
    </row>
    <row r="18" spans="1:6" x14ac:dyDescent="0.3">
      <c r="A18" s="289">
        <v>10200</v>
      </c>
      <c r="B18" s="274" t="s">
        <v>4</v>
      </c>
      <c r="C18" s="267"/>
      <c r="D18" s="250"/>
      <c r="E18" s="250"/>
      <c r="F18" s="288"/>
    </row>
    <row r="19" spans="1:6" x14ac:dyDescent="0.3">
      <c r="A19" s="289">
        <v>10210</v>
      </c>
      <c r="B19" s="257" t="s">
        <v>5</v>
      </c>
      <c r="C19" s="254"/>
      <c r="D19" s="250"/>
      <c r="E19" s="250"/>
      <c r="F19" s="288"/>
    </row>
    <row r="20" spans="1:6" x14ac:dyDescent="0.3">
      <c r="A20" s="289">
        <v>10220</v>
      </c>
      <c r="B20" s="275" t="s">
        <v>6</v>
      </c>
      <c r="C20" s="255"/>
      <c r="D20" s="256">
        <f>'221'!D48</f>
        <v>0</v>
      </c>
      <c r="E20" s="252">
        <f>D20</f>
        <v>0</v>
      </c>
      <c r="F20" s="288"/>
    </row>
    <row r="21" spans="1:6" x14ac:dyDescent="0.3">
      <c r="A21" s="287">
        <v>10300</v>
      </c>
      <c r="B21" s="276" t="s">
        <v>368</v>
      </c>
      <c r="C21" s="268"/>
      <c r="D21" s="250"/>
      <c r="E21" s="250"/>
      <c r="F21" s="288"/>
    </row>
    <row r="22" spans="1:6" x14ac:dyDescent="0.3">
      <c r="A22" s="289">
        <v>10310</v>
      </c>
      <c r="B22" s="275" t="s">
        <v>7</v>
      </c>
      <c r="C22" s="255"/>
      <c r="D22" s="256">
        <f>'311'!F39</f>
        <v>0</v>
      </c>
      <c r="E22" s="250"/>
      <c r="F22" s="288"/>
    </row>
    <row r="23" spans="1:6" x14ac:dyDescent="0.3">
      <c r="A23" s="289">
        <v>10320</v>
      </c>
      <c r="B23" s="275" t="s">
        <v>8</v>
      </c>
      <c r="C23" s="255"/>
      <c r="D23" s="256">
        <f>'321'!F32</f>
        <v>0</v>
      </c>
      <c r="E23" s="250"/>
      <c r="F23" s="288"/>
    </row>
    <row r="24" spans="1:6" x14ac:dyDescent="0.3">
      <c r="A24" s="287">
        <v>10330</v>
      </c>
      <c r="B24" s="257" t="s">
        <v>9</v>
      </c>
      <c r="C24" s="254"/>
      <c r="D24" s="250"/>
      <c r="E24" s="252">
        <f>SUM(D22:D23)</f>
        <v>0</v>
      </c>
      <c r="F24" s="288"/>
    </row>
    <row r="25" spans="1:6" x14ac:dyDescent="0.3">
      <c r="A25" s="287">
        <v>10400</v>
      </c>
      <c r="B25" s="269" t="s">
        <v>10</v>
      </c>
      <c r="C25" s="251"/>
      <c r="D25" s="250"/>
      <c r="E25" s="250"/>
      <c r="F25" s="311">
        <f>SUM(E20:E24)</f>
        <v>0</v>
      </c>
    </row>
    <row r="26" spans="1:6" x14ac:dyDescent="0.3">
      <c r="A26" s="287">
        <v>10500</v>
      </c>
      <c r="B26" s="277" t="s">
        <v>11</v>
      </c>
      <c r="C26" s="253"/>
      <c r="D26" s="250"/>
      <c r="E26" s="250"/>
      <c r="F26" s="288"/>
    </row>
    <row r="27" spans="1:6" x14ac:dyDescent="0.3">
      <c r="A27" s="289">
        <v>10510</v>
      </c>
      <c r="B27" s="278" t="s">
        <v>12</v>
      </c>
      <c r="C27" s="249"/>
      <c r="D27" s="247"/>
      <c r="E27" s="252">
        <f>D27</f>
        <v>0</v>
      </c>
      <c r="F27" s="290">
        <f>E27</f>
        <v>0</v>
      </c>
    </row>
    <row r="28" spans="1:6" x14ac:dyDescent="0.3">
      <c r="A28" s="287">
        <v>10600</v>
      </c>
      <c r="B28" s="269" t="s">
        <v>13</v>
      </c>
      <c r="C28" s="251"/>
      <c r="D28" s="250"/>
      <c r="E28" s="250"/>
      <c r="F28" s="288"/>
    </row>
    <row r="29" spans="1:6" x14ac:dyDescent="0.3">
      <c r="A29" s="289">
        <v>10610</v>
      </c>
      <c r="B29" s="278" t="s">
        <v>14</v>
      </c>
      <c r="C29" s="249"/>
      <c r="D29" s="247"/>
      <c r="E29" s="250"/>
      <c r="F29" s="288"/>
    </row>
    <row r="30" spans="1:6" x14ac:dyDescent="0.3">
      <c r="A30" s="289">
        <v>10620</v>
      </c>
      <c r="B30" s="278" t="s">
        <v>15</v>
      </c>
      <c r="C30" s="249"/>
      <c r="D30" s="247"/>
      <c r="E30" s="250"/>
      <c r="F30" s="288"/>
    </row>
    <row r="31" spans="1:6" x14ac:dyDescent="0.3">
      <c r="A31" s="289">
        <v>10630</v>
      </c>
      <c r="B31" s="278" t="s">
        <v>16</v>
      </c>
      <c r="C31" s="249"/>
      <c r="D31" s="247"/>
      <c r="E31" s="250"/>
      <c r="F31" s="288"/>
    </row>
    <row r="32" spans="1:6" x14ac:dyDescent="0.3">
      <c r="A32" s="289">
        <v>10640</v>
      </c>
      <c r="B32" s="278" t="s">
        <v>17</v>
      </c>
      <c r="C32" s="249"/>
      <c r="D32" s="256">
        <f>'641'!D42</f>
        <v>0</v>
      </c>
      <c r="E32" s="250"/>
      <c r="F32" s="288"/>
    </row>
    <row r="33" spans="1:6" x14ac:dyDescent="0.3">
      <c r="A33" s="287">
        <v>10650</v>
      </c>
      <c r="B33" s="269" t="s">
        <v>18</v>
      </c>
      <c r="C33" s="251"/>
      <c r="D33" s="250"/>
      <c r="E33" s="252">
        <f>SUM(D29:D32)</f>
        <v>0</v>
      </c>
      <c r="F33" s="290">
        <f>E33</f>
        <v>0</v>
      </c>
    </row>
    <row r="34" spans="1:6" x14ac:dyDescent="0.3">
      <c r="A34" s="287">
        <v>10700</v>
      </c>
      <c r="B34" s="277" t="s">
        <v>19</v>
      </c>
      <c r="C34" s="253"/>
      <c r="D34" s="250"/>
      <c r="E34" s="250"/>
      <c r="F34" s="288"/>
    </row>
    <row r="35" spans="1:6" x14ac:dyDescent="0.3">
      <c r="A35" s="289">
        <v>10710</v>
      </c>
      <c r="B35" s="278" t="s">
        <v>20</v>
      </c>
      <c r="C35" s="249"/>
      <c r="D35" s="256">
        <f>'711'!D20</f>
        <v>0</v>
      </c>
      <c r="E35" s="250"/>
      <c r="F35" s="288"/>
    </row>
    <row r="36" spans="1:6" x14ac:dyDescent="0.3">
      <c r="A36" s="289">
        <v>10720</v>
      </c>
      <c r="B36" s="278" t="s">
        <v>21</v>
      </c>
      <c r="C36" s="249"/>
      <c r="D36" s="247"/>
      <c r="E36" s="250"/>
      <c r="F36" s="288"/>
    </row>
    <row r="37" spans="1:6" x14ac:dyDescent="0.3">
      <c r="A37" s="289">
        <v>10725</v>
      </c>
      <c r="B37" s="278" t="s">
        <v>22</v>
      </c>
      <c r="C37" s="249"/>
      <c r="D37" s="247"/>
      <c r="E37" s="250"/>
      <c r="F37" s="288"/>
    </row>
    <row r="38" spans="1:6" x14ac:dyDescent="0.3">
      <c r="A38" s="289">
        <v>10730</v>
      </c>
      <c r="B38" s="278" t="s">
        <v>23</v>
      </c>
      <c r="C38" s="249"/>
      <c r="D38" s="247"/>
      <c r="E38" s="250"/>
      <c r="F38" s="288"/>
    </row>
    <row r="39" spans="1:6" x14ac:dyDescent="0.3">
      <c r="A39" s="289">
        <v>10740</v>
      </c>
      <c r="B39" s="278" t="s">
        <v>24</v>
      </c>
      <c r="C39" s="249"/>
      <c r="D39" s="247"/>
      <c r="E39" s="250"/>
      <c r="F39" s="288"/>
    </row>
    <row r="40" spans="1:6" x14ac:dyDescent="0.3">
      <c r="A40" s="289">
        <v>10745</v>
      </c>
      <c r="B40" s="278" t="s">
        <v>25</v>
      </c>
      <c r="C40" s="249"/>
      <c r="D40" s="256">
        <f>'746'!F16</f>
        <v>0</v>
      </c>
      <c r="E40" s="250"/>
      <c r="F40" s="288"/>
    </row>
    <row r="41" spans="1:6" x14ac:dyDescent="0.3">
      <c r="A41" s="289">
        <v>10750</v>
      </c>
      <c r="B41" s="278" t="s">
        <v>26</v>
      </c>
      <c r="C41" s="249"/>
      <c r="D41" s="247"/>
      <c r="E41" s="250"/>
      <c r="F41" s="288"/>
    </row>
    <row r="42" spans="1:6" x14ac:dyDescent="0.3">
      <c r="A42" s="287">
        <v>10760</v>
      </c>
      <c r="B42" s="269" t="s">
        <v>27</v>
      </c>
      <c r="C42" s="251"/>
      <c r="D42" s="250"/>
      <c r="E42" s="252">
        <f>SUM(D35:D41)</f>
        <v>0</v>
      </c>
      <c r="F42" s="288"/>
    </row>
    <row r="43" spans="1:6" x14ac:dyDescent="0.3">
      <c r="A43" s="289">
        <v>10770</v>
      </c>
      <c r="B43" s="278" t="s">
        <v>28</v>
      </c>
      <c r="C43" s="249"/>
      <c r="D43" s="256">
        <f>'771'!N15</f>
        <v>0</v>
      </c>
      <c r="E43" s="250"/>
      <c r="F43" s="288"/>
    </row>
    <row r="44" spans="1:6" x14ac:dyDescent="0.3">
      <c r="A44" s="289">
        <v>10780</v>
      </c>
      <c r="B44" s="278" t="s">
        <v>29</v>
      </c>
      <c r="C44" s="249"/>
      <c r="D44" s="256">
        <f>0.01*'761'!D12</f>
        <v>0</v>
      </c>
      <c r="E44" s="250"/>
      <c r="F44" s="288"/>
    </row>
    <row r="45" spans="1:6" x14ac:dyDescent="0.3">
      <c r="A45" s="289">
        <v>10790</v>
      </c>
      <c r="B45" s="269" t="s">
        <v>30</v>
      </c>
      <c r="C45" s="251"/>
      <c r="D45" s="250"/>
      <c r="E45" s="252">
        <f>D43+D44</f>
        <v>0</v>
      </c>
      <c r="F45" s="288"/>
    </row>
    <row r="46" spans="1:6" x14ac:dyDescent="0.3">
      <c r="A46" s="289">
        <v>10795</v>
      </c>
      <c r="B46" s="269" t="s">
        <v>31</v>
      </c>
      <c r="C46" s="251"/>
      <c r="D46" s="250"/>
      <c r="E46" s="250"/>
      <c r="F46" s="290">
        <f>E42-E45</f>
        <v>0</v>
      </c>
    </row>
    <row r="47" spans="1:6" x14ac:dyDescent="0.3">
      <c r="A47" s="287">
        <v>10800</v>
      </c>
      <c r="B47" s="277" t="s">
        <v>32</v>
      </c>
      <c r="C47" s="253"/>
      <c r="D47" s="250"/>
      <c r="E47" s="250"/>
      <c r="F47" s="288"/>
    </row>
    <row r="48" spans="1:6" x14ac:dyDescent="0.3">
      <c r="A48" s="289">
        <v>10810</v>
      </c>
      <c r="B48" s="270" t="s">
        <v>33</v>
      </c>
      <c r="C48" s="258"/>
      <c r="D48" s="256">
        <f>'811'!E22</f>
        <v>0</v>
      </c>
      <c r="E48" s="250"/>
      <c r="F48" s="288"/>
    </row>
    <row r="49" spans="1:6" x14ac:dyDescent="0.3">
      <c r="A49" s="289">
        <v>10880</v>
      </c>
      <c r="B49" s="278" t="s">
        <v>34</v>
      </c>
      <c r="C49" s="249"/>
      <c r="D49" s="247"/>
      <c r="E49" s="250"/>
      <c r="F49" s="288"/>
    </row>
    <row r="50" spans="1:6" x14ac:dyDescent="0.3">
      <c r="A50" s="287">
        <v>10890</v>
      </c>
      <c r="B50" s="269" t="s">
        <v>35</v>
      </c>
      <c r="C50" s="251"/>
      <c r="D50" s="250"/>
      <c r="E50" s="252">
        <f>D48-D49</f>
        <v>0</v>
      </c>
      <c r="F50" s="290">
        <f>E50</f>
        <v>0</v>
      </c>
    </row>
    <row r="51" spans="1:6" x14ac:dyDescent="0.3">
      <c r="A51" s="287">
        <v>10900</v>
      </c>
      <c r="B51" s="277" t="s">
        <v>36</v>
      </c>
      <c r="C51" s="253"/>
      <c r="D51" s="250"/>
      <c r="E51" s="250"/>
      <c r="F51" s="288"/>
    </row>
    <row r="52" spans="1:6" x14ac:dyDescent="0.3">
      <c r="A52" s="289">
        <v>10910</v>
      </c>
      <c r="B52" s="270" t="s">
        <v>37</v>
      </c>
      <c r="C52" s="258"/>
      <c r="D52" s="247">
        <v>0</v>
      </c>
      <c r="E52" s="250"/>
      <c r="F52" s="288"/>
    </row>
    <row r="53" spans="1:6" x14ac:dyDescent="0.3">
      <c r="A53" s="289">
        <v>10920</v>
      </c>
      <c r="B53" s="270" t="s">
        <v>38</v>
      </c>
      <c r="C53" s="258"/>
      <c r="D53" s="247"/>
      <c r="E53" s="250"/>
      <c r="F53" s="288"/>
    </row>
    <row r="54" spans="1:6" x14ac:dyDescent="0.3">
      <c r="A54" s="289">
        <v>10930</v>
      </c>
      <c r="B54" s="270" t="s">
        <v>39</v>
      </c>
      <c r="C54" s="258"/>
      <c r="D54" s="247"/>
      <c r="E54" s="250"/>
      <c r="F54" s="288"/>
    </row>
    <row r="55" spans="1:6" x14ac:dyDescent="0.3">
      <c r="A55" s="289">
        <v>10940</v>
      </c>
      <c r="B55" s="278" t="s">
        <v>40</v>
      </c>
      <c r="C55" s="249"/>
      <c r="D55" s="247"/>
      <c r="E55" s="250"/>
      <c r="F55" s="288"/>
    </row>
    <row r="56" spans="1:6" x14ac:dyDescent="0.3">
      <c r="A56" s="289">
        <v>10950</v>
      </c>
      <c r="B56" s="270" t="s">
        <v>41</v>
      </c>
      <c r="C56" s="258"/>
      <c r="D56" s="247"/>
      <c r="E56" s="250"/>
      <c r="F56" s="288"/>
    </row>
    <row r="57" spans="1:6" x14ac:dyDescent="0.3">
      <c r="A57" s="289">
        <v>10960</v>
      </c>
      <c r="B57" s="278" t="s">
        <v>42</v>
      </c>
      <c r="C57" s="249"/>
      <c r="D57" s="247"/>
      <c r="E57" s="250"/>
      <c r="F57" s="288"/>
    </row>
    <row r="58" spans="1:6" x14ac:dyDescent="0.3">
      <c r="A58" s="289">
        <v>10970</v>
      </c>
      <c r="B58" s="269" t="s">
        <v>43</v>
      </c>
      <c r="C58" s="251"/>
      <c r="D58" s="250"/>
      <c r="E58" s="252">
        <f>SUM(D52:D57)</f>
        <v>0</v>
      </c>
      <c r="F58" s="288"/>
    </row>
    <row r="59" spans="1:6" x14ac:dyDescent="0.3">
      <c r="A59" s="289">
        <v>10980</v>
      </c>
      <c r="B59" s="258" t="s">
        <v>44</v>
      </c>
      <c r="C59" s="259"/>
      <c r="D59" s="247"/>
      <c r="E59" s="252">
        <f>D59</f>
        <v>0</v>
      </c>
      <c r="F59" s="288"/>
    </row>
    <row r="60" spans="1:6" x14ac:dyDescent="0.3">
      <c r="A60" s="289">
        <v>10990</v>
      </c>
      <c r="B60" s="269" t="s">
        <v>45</v>
      </c>
      <c r="C60" s="251"/>
      <c r="D60" s="250"/>
      <c r="E60" s="250"/>
      <c r="F60" s="290">
        <f>E58-E59</f>
        <v>0</v>
      </c>
    </row>
    <row r="61" spans="1:6" ht="14.5" thickBot="1" x14ac:dyDescent="0.35">
      <c r="A61" s="312">
        <v>11000</v>
      </c>
      <c r="B61" s="313" t="s">
        <v>46</v>
      </c>
      <c r="C61" s="313"/>
      <c r="D61" s="296"/>
      <c r="E61" s="296"/>
      <c r="F61" s="314">
        <f>F60+F50+F46+F33+F27+F25+F17</f>
        <v>0</v>
      </c>
    </row>
    <row r="62" spans="1:6" ht="14.5" thickBot="1" x14ac:dyDescent="0.35">
      <c r="A62" s="305"/>
      <c r="B62" s="121"/>
      <c r="C62" s="121"/>
      <c r="D62" s="121"/>
      <c r="E62" s="121"/>
      <c r="F62" s="121"/>
    </row>
    <row r="63" spans="1:6" ht="15.5" x14ac:dyDescent="0.35">
      <c r="A63" s="315"/>
      <c r="B63" s="316" t="s">
        <v>47</v>
      </c>
      <c r="C63" s="317"/>
      <c r="D63" s="318"/>
      <c r="E63" s="318"/>
      <c r="F63" s="319"/>
    </row>
    <row r="64" spans="1:6" x14ac:dyDescent="0.3">
      <c r="A64" s="287">
        <v>20100</v>
      </c>
      <c r="B64" s="277" t="s">
        <v>48</v>
      </c>
      <c r="C64" s="277"/>
      <c r="D64" s="250"/>
      <c r="E64" s="250"/>
      <c r="F64" s="288"/>
    </row>
    <row r="65" spans="1:8" x14ac:dyDescent="0.3">
      <c r="A65" s="289">
        <v>20110</v>
      </c>
      <c r="B65" s="278" t="s">
        <v>49</v>
      </c>
      <c r="C65" s="278"/>
      <c r="D65" s="247"/>
      <c r="E65" s="250"/>
      <c r="F65" s="288"/>
    </row>
    <row r="66" spans="1:8" x14ac:dyDescent="0.3">
      <c r="A66" s="289">
        <v>20120</v>
      </c>
      <c r="B66" s="278" t="s">
        <v>50</v>
      </c>
      <c r="C66" s="278"/>
      <c r="D66" s="279"/>
      <c r="E66" s="250"/>
      <c r="F66" s="288"/>
      <c r="H66" s="612"/>
    </row>
    <row r="67" spans="1:8" x14ac:dyDescent="0.3">
      <c r="A67" s="289">
        <v>20125</v>
      </c>
      <c r="B67" s="278" t="s">
        <v>51</v>
      </c>
      <c r="C67" s="278"/>
      <c r="D67" s="247"/>
      <c r="E67" s="250"/>
      <c r="F67" s="288"/>
    </row>
    <row r="68" spans="1:8" x14ac:dyDescent="0.3">
      <c r="A68" s="289">
        <v>20130</v>
      </c>
      <c r="B68" s="278" t="s">
        <v>52</v>
      </c>
      <c r="C68" s="278"/>
      <c r="D68" s="247"/>
      <c r="E68" s="250"/>
      <c r="F68" s="288"/>
    </row>
    <row r="69" spans="1:8" x14ac:dyDescent="0.3">
      <c r="A69" s="289">
        <v>20140</v>
      </c>
      <c r="B69" s="278" t="s">
        <v>53</v>
      </c>
      <c r="C69" s="278"/>
      <c r="D69" s="256">
        <f>'141'!D47</f>
        <v>0</v>
      </c>
      <c r="E69" s="250"/>
      <c r="F69" s="288"/>
    </row>
    <row r="70" spans="1:8" x14ac:dyDescent="0.3">
      <c r="A70" s="287">
        <v>20200</v>
      </c>
      <c r="B70" s="269" t="s">
        <v>54</v>
      </c>
      <c r="C70" s="269"/>
      <c r="D70" s="250"/>
      <c r="E70" s="252">
        <f>SUM(D65:D69)</f>
        <v>0</v>
      </c>
      <c r="F70" s="290">
        <f>E70</f>
        <v>0</v>
      </c>
    </row>
    <row r="71" spans="1:8" x14ac:dyDescent="0.3">
      <c r="A71" s="287">
        <v>20300</v>
      </c>
      <c r="B71" s="277" t="s">
        <v>55</v>
      </c>
      <c r="C71" s="277"/>
      <c r="D71" s="250"/>
      <c r="E71" s="250"/>
      <c r="F71" s="288"/>
    </row>
    <row r="72" spans="1:8" x14ac:dyDescent="0.3">
      <c r="A72" s="289">
        <v>20310</v>
      </c>
      <c r="B72" s="278" t="s">
        <v>56</v>
      </c>
      <c r="C72" s="278"/>
      <c r="D72" s="256">
        <f>'312'!H35</f>
        <v>0</v>
      </c>
      <c r="E72" s="250"/>
      <c r="F72" s="288"/>
    </row>
    <row r="73" spans="1:8" x14ac:dyDescent="0.3">
      <c r="A73" s="289">
        <v>20320</v>
      </c>
      <c r="B73" s="278" t="s">
        <v>57</v>
      </c>
      <c r="C73" s="278"/>
      <c r="D73" s="256">
        <f>'322'!G22</f>
        <v>0</v>
      </c>
      <c r="E73" s="250"/>
      <c r="F73" s="288"/>
    </row>
    <row r="74" spans="1:8" x14ac:dyDescent="0.3">
      <c r="A74" s="287">
        <v>20330</v>
      </c>
      <c r="B74" s="269" t="s">
        <v>58</v>
      </c>
      <c r="C74" s="269"/>
      <c r="D74" s="250"/>
      <c r="E74" s="252">
        <f>SUM(D72:D73)</f>
        <v>0</v>
      </c>
      <c r="F74" s="290">
        <f>E74</f>
        <v>0</v>
      </c>
    </row>
    <row r="75" spans="1:8" x14ac:dyDescent="0.3">
      <c r="A75" s="287">
        <v>20450</v>
      </c>
      <c r="B75" s="269" t="s">
        <v>59</v>
      </c>
      <c r="C75" s="269"/>
      <c r="D75" s="256">
        <f>'451'!G22</f>
        <v>0</v>
      </c>
      <c r="E75" s="252">
        <f>D75</f>
        <v>0</v>
      </c>
      <c r="F75" s="290">
        <f>E75</f>
        <v>0</v>
      </c>
    </row>
    <row r="76" spans="1:8" x14ac:dyDescent="0.3">
      <c r="A76" s="287">
        <v>20500</v>
      </c>
      <c r="B76" s="269" t="s">
        <v>60</v>
      </c>
      <c r="C76" s="269"/>
      <c r="D76" s="256">
        <f>'501'!D26</f>
        <v>0</v>
      </c>
      <c r="E76" s="252">
        <f>D76</f>
        <v>0</v>
      </c>
      <c r="F76" s="290">
        <f>E76</f>
        <v>0</v>
      </c>
    </row>
    <row r="77" spans="1:8" x14ac:dyDescent="0.3">
      <c r="A77" s="287">
        <v>20600</v>
      </c>
      <c r="B77" s="277" t="s">
        <v>61</v>
      </c>
      <c r="C77" s="277"/>
      <c r="D77" s="250"/>
      <c r="E77" s="250"/>
      <c r="F77" s="288"/>
    </row>
    <row r="78" spans="1:8" x14ac:dyDescent="0.3">
      <c r="A78" s="289">
        <v>20610</v>
      </c>
      <c r="B78" s="270" t="s">
        <v>62</v>
      </c>
      <c r="C78" s="270"/>
      <c r="D78" s="247"/>
      <c r="E78" s="250"/>
      <c r="F78" s="288"/>
    </row>
    <row r="79" spans="1:8" x14ac:dyDescent="0.3">
      <c r="A79" s="289">
        <v>20620</v>
      </c>
      <c r="B79" s="270" t="s">
        <v>63</v>
      </c>
      <c r="C79" s="270"/>
      <c r="D79" s="247"/>
      <c r="E79" s="250"/>
      <c r="F79" s="288"/>
    </row>
    <row r="80" spans="1:8" x14ac:dyDescent="0.3">
      <c r="A80" s="289">
        <v>20630</v>
      </c>
      <c r="B80" s="270" t="s">
        <v>64</v>
      </c>
      <c r="C80" s="270"/>
      <c r="D80" s="247"/>
      <c r="E80" s="250"/>
      <c r="F80" s="288"/>
    </row>
    <row r="81" spans="1:6" x14ac:dyDescent="0.3">
      <c r="A81" s="289">
        <v>20640</v>
      </c>
      <c r="B81" s="270" t="s">
        <v>65</v>
      </c>
      <c r="C81" s="270"/>
      <c r="D81" s="256">
        <f>'642'!H23</f>
        <v>0</v>
      </c>
      <c r="E81" s="250"/>
      <c r="F81" s="288"/>
    </row>
    <row r="82" spans="1:6" x14ac:dyDescent="0.3">
      <c r="A82" s="289">
        <v>20650</v>
      </c>
      <c r="B82" s="270" t="s">
        <v>66</v>
      </c>
      <c r="C82" s="270"/>
      <c r="D82" s="256">
        <f>'651'!G23</f>
        <v>0</v>
      </c>
      <c r="E82" s="250"/>
      <c r="F82" s="288"/>
    </row>
    <row r="83" spans="1:6" x14ac:dyDescent="0.3">
      <c r="A83" s="287">
        <v>20660</v>
      </c>
      <c r="B83" s="269" t="s">
        <v>67</v>
      </c>
      <c r="C83" s="269"/>
      <c r="D83" s="250"/>
      <c r="E83" s="252">
        <f>SUM(D78:D82)</f>
        <v>0</v>
      </c>
      <c r="F83" s="290">
        <f>E83</f>
        <v>0</v>
      </c>
    </row>
    <row r="84" spans="1:6" x14ac:dyDescent="0.3">
      <c r="A84" s="289">
        <v>20700</v>
      </c>
      <c r="B84" s="277" t="s">
        <v>68</v>
      </c>
      <c r="C84" s="277"/>
      <c r="D84" s="250"/>
      <c r="E84" s="250"/>
      <c r="F84" s="288"/>
    </row>
    <row r="85" spans="1:6" x14ac:dyDescent="0.3">
      <c r="A85" s="289">
        <v>20710</v>
      </c>
      <c r="B85" s="270" t="s">
        <v>69</v>
      </c>
      <c r="C85" s="270"/>
      <c r="D85" s="247"/>
      <c r="E85" s="250"/>
      <c r="F85" s="288"/>
    </row>
    <row r="86" spans="1:6" x14ac:dyDescent="0.3">
      <c r="A86" s="289">
        <v>20720</v>
      </c>
      <c r="B86" s="270" t="s">
        <v>70</v>
      </c>
      <c r="C86" s="270"/>
      <c r="D86" s="247"/>
      <c r="E86" s="250"/>
      <c r="F86" s="288"/>
    </row>
    <row r="87" spans="1:6" x14ac:dyDescent="0.3">
      <c r="A87" s="287">
        <v>20750</v>
      </c>
      <c r="B87" s="269" t="s">
        <v>71</v>
      </c>
      <c r="C87" s="269"/>
      <c r="D87" s="250"/>
      <c r="E87" s="252">
        <f>SUM(D85:D86)</f>
        <v>0</v>
      </c>
      <c r="F87" s="290">
        <f>E87</f>
        <v>0</v>
      </c>
    </row>
    <row r="88" spans="1:6" x14ac:dyDescent="0.3">
      <c r="A88" s="287">
        <v>20800</v>
      </c>
      <c r="B88" s="266" t="s">
        <v>72</v>
      </c>
      <c r="C88" s="267"/>
      <c r="D88" s="250"/>
      <c r="E88" s="250"/>
      <c r="F88" s="288"/>
    </row>
    <row r="89" spans="1:6" x14ac:dyDescent="0.3">
      <c r="A89" s="291">
        <v>20810</v>
      </c>
      <c r="B89" s="280" t="s">
        <v>73</v>
      </c>
      <c r="C89" s="280"/>
      <c r="D89" s="247"/>
      <c r="E89" s="252">
        <f>D89</f>
        <v>0</v>
      </c>
      <c r="F89" s="288"/>
    </row>
    <row r="90" spans="1:6" x14ac:dyDescent="0.3">
      <c r="A90" s="291">
        <v>20820</v>
      </c>
      <c r="B90" s="280" t="s">
        <v>344</v>
      </c>
      <c r="C90" s="280"/>
      <c r="D90" s="250"/>
      <c r="E90" s="250"/>
      <c r="F90" s="288"/>
    </row>
    <row r="91" spans="1:6" x14ac:dyDescent="0.3">
      <c r="A91" s="291">
        <v>20830</v>
      </c>
      <c r="B91" s="280" t="s">
        <v>74</v>
      </c>
      <c r="C91" s="280"/>
      <c r="D91" s="247">
        <v>0</v>
      </c>
      <c r="E91" s="250"/>
      <c r="F91" s="288"/>
    </row>
    <row r="92" spans="1:6" x14ac:dyDescent="0.3">
      <c r="A92" s="291">
        <v>20840</v>
      </c>
      <c r="B92" s="281" t="s">
        <v>75</v>
      </c>
      <c r="C92" s="281"/>
      <c r="D92" s="247"/>
      <c r="E92" s="250"/>
      <c r="F92" s="288"/>
    </row>
    <row r="93" spans="1:6" x14ac:dyDescent="0.3">
      <c r="A93" s="287">
        <v>20860</v>
      </c>
      <c r="B93" s="300" t="s">
        <v>76</v>
      </c>
      <c r="C93" s="301"/>
      <c r="D93" s="250"/>
      <c r="E93" s="252">
        <f>SUM(D91:D92)</f>
        <v>0</v>
      </c>
      <c r="F93" s="288"/>
    </row>
    <row r="94" spans="1:6" x14ac:dyDescent="0.3">
      <c r="A94" s="289">
        <v>20900</v>
      </c>
      <c r="B94" s="302" t="s">
        <v>77</v>
      </c>
      <c r="C94" s="303"/>
      <c r="D94" s="250"/>
      <c r="E94" s="250"/>
      <c r="F94" s="288"/>
    </row>
    <row r="95" spans="1:6" x14ac:dyDescent="0.3">
      <c r="A95" s="289">
        <v>20910</v>
      </c>
      <c r="B95" s="249" t="s">
        <v>78</v>
      </c>
      <c r="C95" s="249"/>
      <c r="D95" s="247"/>
      <c r="E95" s="250"/>
      <c r="F95" s="288"/>
    </row>
    <row r="96" spans="1:6" x14ac:dyDescent="0.3">
      <c r="A96" s="289">
        <v>20920</v>
      </c>
      <c r="B96" s="249" t="s">
        <v>79</v>
      </c>
      <c r="C96" s="249"/>
      <c r="D96" s="247"/>
      <c r="E96" s="250"/>
      <c r="F96" s="288"/>
    </row>
    <row r="97" spans="1:6" x14ac:dyDescent="0.3">
      <c r="A97" s="289">
        <v>20930</v>
      </c>
      <c r="B97" s="249" t="s">
        <v>80</v>
      </c>
      <c r="C97" s="249"/>
      <c r="D97" s="283"/>
      <c r="E97" s="250"/>
      <c r="F97" s="288"/>
    </row>
    <row r="98" spans="1:6" x14ac:dyDescent="0.3">
      <c r="A98" s="289">
        <v>20932</v>
      </c>
      <c r="B98" s="249" t="s">
        <v>81</v>
      </c>
      <c r="C98" s="249"/>
      <c r="D98" s="256">
        <f>'933'!H22</f>
        <v>0</v>
      </c>
      <c r="E98" s="250"/>
      <c r="F98" s="288"/>
    </row>
    <row r="99" spans="1:6" x14ac:dyDescent="0.3">
      <c r="A99" s="289">
        <v>20935</v>
      </c>
      <c r="B99" s="249" t="s">
        <v>82</v>
      </c>
      <c r="C99" s="249"/>
      <c r="D99" s="247"/>
      <c r="E99" s="250"/>
      <c r="F99" s="288"/>
    </row>
    <row r="100" spans="1:6" x14ac:dyDescent="0.3">
      <c r="A100" s="289">
        <v>20940</v>
      </c>
      <c r="B100" s="249" t="s">
        <v>83</v>
      </c>
      <c r="C100" s="249"/>
      <c r="D100" s="247"/>
      <c r="E100" s="250"/>
      <c r="F100" s="288"/>
    </row>
    <row r="101" spans="1:6" x14ac:dyDescent="0.3">
      <c r="A101" s="289">
        <v>20950</v>
      </c>
      <c r="B101" s="249" t="s">
        <v>84</v>
      </c>
      <c r="C101" s="249"/>
      <c r="D101" s="256">
        <f>'951'!D24</f>
        <v>0</v>
      </c>
      <c r="E101" s="250"/>
      <c r="F101" s="288"/>
    </row>
    <row r="102" spans="1:6" x14ac:dyDescent="0.3">
      <c r="A102" s="289">
        <v>20960</v>
      </c>
      <c r="B102" s="249" t="s">
        <v>366</v>
      </c>
      <c r="C102" s="249"/>
      <c r="D102" s="283"/>
      <c r="E102" s="250"/>
      <c r="F102" s="288"/>
    </row>
    <row r="103" spans="1:6" x14ac:dyDescent="0.3">
      <c r="A103" s="289">
        <v>20965</v>
      </c>
      <c r="B103" s="249" t="s">
        <v>365</v>
      </c>
      <c r="C103" s="249"/>
      <c r="D103" s="284" t="str">
        <f>IF('1000'!F39&lt;0,'1000'!F39,"")</f>
        <v/>
      </c>
      <c r="E103" s="250"/>
      <c r="F103" s="288"/>
    </row>
    <row r="104" spans="1:6" x14ac:dyDescent="0.3">
      <c r="A104" s="287">
        <v>20970</v>
      </c>
      <c r="B104" s="282" t="s">
        <v>85</v>
      </c>
      <c r="C104" s="282"/>
      <c r="D104" s="250"/>
      <c r="E104" s="285">
        <f>SUM(D95:D103)</f>
        <v>0</v>
      </c>
      <c r="F104" s="288"/>
    </row>
    <row r="105" spans="1:6" x14ac:dyDescent="0.3">
      <c r="A105" s="287">
        <v>20980</v>
      </c>
      <c r="B105" s="286" t="s">
        <v>86</v>
      </c>
      <c r="C105" s="286"/>
      <c r="D105" s="250"/>
      <c r="E105" s="250"/>
      <c r="F105" s="292">
        <f>E93+E104</f>
        <v>0</v>
      </c>
    </row>
    <row r="106" spans="1:6" x14ac:dyDescent="0.3">
      <c r="A106" s="293">
        <v>20990</v>
      </c>
      <c r="B106" s="286" t="s">
        <v>87</v>
      </c>
      <c r="C106" s="286"/>
      <c r="D106" s="250"/>
      <c r="E106" s="250"/>
      <c r="F106" s="290">
        <f>F70+F87+F83+F76+F75+F74+F105</f>
        <v>0</v>
      </c>
    </row>
    <row r="107" spans="1:6" ht="14.5" thickBot="1" x14ac:dyDescent="0.35">
      <c r="A107" s="294">
        <v>20995</v>
      </c>
      <c r="B107" s="295" t="s">
        <v>393</v>
      </c>
      <c r="C107" s="295"/>
      <c r="D107" s="296"/>
      <c r="E107" s="296"/>
      <c r="F107" s="297">
        <f>'996'!D23</f>
        <v>0</v>
      </c>
    </row>
    <row r="109" spans="1:6" x14ac:dyDescent="0.3">
      <c r="F109" s="138"/>
    </row>
    <row r="110" spans="1:6" x14ac:dyDescent="0.3">
      <c r="A110" s="13"/>
      <c r="B110" s="27" t="str">
        <f>IF(ABS(F61-F106)&gt;1,"Not Balanced","______________________________ ")</f>
        <v xml:space="preserve">______________________________ </v>
      </c>
      <c r="C110" s="2"/>
      <c r="D110" s="667" t="str">
        <f>B110</f>
        <v xml:space="preserve">______________________________ </v>
      </c>
      <c r="E110" s="667"/>
    </row>
    <row r="111" spans="1:6" x14ac:dyDescent="0.3">
      <c r="A111" s="13"/>
      <c r="B111" s="155" t="s">
        <v>113</v>
      </c>
      <c r="C111" s="2"/>
      <c r="D111" s="668" t="s">
        <v>113</v>
      </c>
      <c r="E111" s="668"/>
    </row>
    <row r="112" spans="1:6" x14ac:dyDescent="0.3">
      <c r="A112" s="7"/>
      <c r="B112" s="669"/>
      <c r="C112" s="669"/>
      <c r="D112" s="669"/>
      <c r="E112" s="669"/>
    </row>
    <row r="113" spans="1:6" x14ac:dyDescent="0.3">
      <c r="A113" s="7"/>
      <c r="B113" s="6"/>
      <c r="C113" s="6"/>
      <c r="D113" s="6"/>
      <c r="E113" s="6"/>
    </row>
    <row r="114" spans="1:6" ht="25" x14ac:dyDescent="0.3">
      <c r="A114" s="616" t="s">
        <v>431</v>
      </c>
      <c r="B114" s="613" t="s">
        <v>434</v>
      </c>
      <c r="C114" s="246"/>
      <c r="D114" s="615" t="s">
        <v>432</v>
      </c>
      <c r="E114" s="614" t="s">
        <v>381</v>
      </c>
      <c r="F114" s="8"/>
    </row>
    <row r="115" spans="1:6" ht="28" x14ac:dyDescent="0.3">
      <c r="A115" s="617" t="s">
        <v>433</v>
      </c>
      <c r="B115" s="614" t="s">
        <v>435</v>
      </c>
      <c r="C115" s="235"/>
      <c r="D115" s="236" t="s">
        <v>433</v>
      </c>
      <c r="E115" s="614" t="s">
        <v>384</v>
      </c>
    </row>
    <row r="116" spans="1:6" x14ac:dyDescent="0.3">
      <c r="A116" s="55"/>
      <c r="B116" s="614"/>
    </row>
    <row r="117" spans="1:6" ht="28" x14ac:dyDescent="0.3">
      <c r="A117" s="618" t="s">
        <v>437</v>
      </c>
      <c r="B117" s="614" t="s">
        <v>436</v>
      </c>
      <c r="C117" s="235"/>
    </row>
  </sheetData>
  <sheetProtection password="EF22" sheet="1"/>
  <mergeCells count="3">
    <mergeCell ref="D110:E110"/>
    <mergeCell ref="D111:E111"/>
    <mergeCell ref="B112:E112"/>
  </mergeCells>
  <phoneticPr fontId="20" type="noConversion"/>
  <conditionalFormatting sqref="D91">
    <cfRule type="cellIs" dxfId="19" priority="3" stopIfTrue="1" operator="greaterThan">
      <formula>$E$89</formula>
    </cfRule>
  </conditionalFormatting>
  <conditionalFormatting sqref="D27">
    <cfRule type="cellIs" dxfId="18" priority="1" stopIfTrue="1" operator="lessThan">
      <formula>$E$70*5%</formula>
    </cfRule>
  </conditionalFormatting>
  <dataValidations count="7">
    <dataValidation type="whole" operator="greaterThanOrEqual" allowBlank="1" showInputMessage="1" showErrorMessage="1" errorTitle="CBN - OFID" error="Data input should be POSITIVE WHOLE NUMBERS" sqref="E13:F13 D64:D96 B62:C62 D13:D62 E62:F62">
      <formula1>0</formula1>
    </dataValidation>
    <dataValidation type="whole" operator="greaterThanOrEqual" allowBlank="1" showInputMessage="1" showErrorMessage="1" errorTitle="CBN - OFID" error="Data input should be POSITIVE WHOLE NUMBERS " promptTitle="NOTE" prompt="Loss should be in Bracket" sqref="D104:D107">
      <formula1>0</formula1>
    </dataValidation>
    <dataValidation type="whole" operator="greaterThanOrEqual" allowBlank="1" showInputMessage="1" showErrorMessage="1" errorTitle="CBN - OFID" error="Data input should be POSITIVE WHOLE NUMBERS " sqref="D98">
      <formula1>0</formula1>
    </dataValidation>
    <dataValidation allowBlank="1" showInputMessage="1" showErrorMessage="1" promptTitle="NOTE" prompt="Loss should have minus sign" sqref="D97 D101:D102"/>
    <dataValidation type="whole" operator="greaterThanOrEqual" allowBlank="1" showErrorMessage="1" errorTitle="CBN - OFID" error="Data input should be POSITIVE WHOLE NUMBERS " promptTitle="NOTE" sqref="D99">
      <formula1>0</formula1>
    </dataValidation>
    <dataValidation type="whole" operator="greaterThanOrEqual" allowBlank="1" showErrorMessage="1" errorTitle="CBN - OFID" error="Data input should be POSITIVE WHOLE NUMBERS " promptTitle="NOTE" prompt="Loss should be in Bracket" sqref="D100">
      <formula1>0</formula1>
    </dataValidation>
    <dataValidation type="date" operator="greaterThan" allowBlank="1" showInputMessage="1" showErrorMessage="1" errorTitle="Valid date is required" error="Must be a valid date!  Please check MM/DD/YYYY or DD/MM/YYYY format based on your computer settings. " promptTitle="Please input date" prompt="Please input reporting date,  should be end of the month" sqref="C5">
      <formula1>36892</formula1>
    </dataValidation>
  </dataValidations>
  <pageMargins left="0.5" right="0.35" top="0.74803149606299202" bottom="0.74803149606299202" header="0.31496062992126" footer="0.31496062992126"/>
  <pageSetup scale="78" fitToHeight="2" orientation="portrait" r:id="rId1"/>
  <headerFooter>
    <oddFooter>&amp;L&amp;F &amp;A&amp;C&amp;P / &amp;N&amp;R&amp;D &amp;T</oddFooter>
  </headerFooter>
  <rowBreaks count="1" manualBreakCount="1">
    <brk id="62" max="5" man="1"/>
  </rowBreaks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F24"/>
  <sheetViews>
    <sheetView showGridLines="0" workbookViewId="0">
      <selection activeCell="C8" sqref="C8"/>
    </sheetView>
  </sheetViews>
  <sheetFormatPr defaultColWidth="9.1796875" defaultRowHeight="12.5" x14ac:dyDescent="0.25"/>
  <cols>
    <col min="1" max="1" width="7.7265625" style="174" customWidth="1"/>
    <col min="2" max="2" width="22" style="174" customWidth="1"/>
    <col min="3" max="3" width="21.7265625" style="174" customWidth="1"/>
    <col min="4" max="4" width="16.1796875" style="174" customWidth="1"/>
    <col min="5" max="5" width="15.81640625" style="174" bestFit="1" customWidth="1"/>
    <col min="6" max="6" width="14" style="174" customWidth="1"/>
    <col min="7" max="9" width="9.1796875" style="174"/>
    <col min="10" max="10" width="10.1796875" style="174" bestFit="1" customWidth="1"/>
    <col min="11" max="16384" width="9.1796875" style="174"/>
  </cols>
  <sheetData>
    <row r="1" spans="1:6" x14ac:dyDescent="0.25">
      <c r="A1" s="59" t="s">
        <v>237</v>
      </c>
      <c r="B1" s="59"/>
      <c r="C1" s="184" t="str">
        <f>'300'!C1</f>
        <v>…………..</v>
      </c>
    </row>
    <row r="2" spans="1:6" x14ac:dyDescent="0.25">
      <c r="A2" s="59" t="s">
        <v>238</v>
      </c>
      <c r="B2" s="59"/>
      <c r="C2" s="184" t="str">
        <f>'300'!C2</f>
        <v>……………………………………</v>
      </c>
    </row>
    <row r="3" spans="1:6" x14ac:dyDescent="0.25">
      <c r="A3" s="59" t="s">
        <v>235</v>
      </c>
      <c r="B3" s="59"/>
      <c r="C3" s="184" t="s">
        <v>252</v>
      </c>
    </row>
    <row r="4" spans="1:6" x14ac:dyDescent="0.25">
      <c r="A4" s="59" t="s">
        <v>236</v>
      </c>
      <c r="B4" s="59"/>
      <c r="C4" s="103" t="s">
        <v>324</v>
      </c>
      <c r="D4" s="186"/>
      <c r="E4" s="186"/>
      <c r="F4" s="186"/>
    </row>
    <row r="5" spans="1:6" x14ac:dyDescent="0.25">
      <c r="A5" s="59" t="s">
        <v>246</v>
      </c>
      <c r="B5" s="59"/>
      <c r="C5" s="189">
        <f>'300'!C5</f>
        <v>40847</v>
      </c>
    </row>
    <row r="6" spans="1:6" x14ac:dyDescent="0.25">
      <c r="A6" s="59" t="s">
        <v>245</v>
      </c>
      <c r="B6" s="59"/>
      <c r="C6" s="184" t="str">
        <f>'300'!C6</f>
        <v>………………………………..</v>
      </c>
    </row>
    <row r="7" spans="1:6" x14ac:dyDescent="0.25">
      <c r="A7" s="59" t="s">
        <v>239</v>
      </c>
      <c r="B7" s="59"/>
      <c r="C7" s="205" t="str">
        <f>'300'!C7</f>
        <v>………………………………..</v>
      </c>
    </row>
    <row r="8" spans="1:6" x14ac:dyDescent="0.25">
      <c r="A8" s="59" t="s">
        <v>240</v>
      </c>
      <c r="B8" s="59"/>
      <c r="C8" s="184" t="str">
        <f>'300'!C8</f>
        <v>………………………..</v>
      </c>
    </row>
    <row r="9" spans="1:6" x14ac:dyDescent="0.25">
      <c r="A9" s="59" t="s">
        <v>241</v>
      </c>
      <c r="B9" s="59"/>
      <c r="C9" s="184" t="str">
        <f>'300'!C9</f>
        <v>……………………..</v>
      </c>
    </row>
    <row r="10" spans="1:6" ht="13" thickBot="1" x14ac:dyDescent="0.3">
      <c r="A10" s="171"/>
      <c r="B10" s="171"/>
      <c r="C10" s="171"/>
    </row>
    <row r="11" spans="1:6" ht="13.5" thickBot="1" x14ac:dyDescent="0.3">
      <c r="A11" s="320" t="s">
        <v>124</v>
      </c>
      <c r="B11" s="711"/>
      <c r="C11" s="703"/>
      <c r="D11" s="376" t="s">
        <v>127</v>
      </c>
      <c r="E11" s="8"/>
    </row>
    <row r="12" spans="1:6" ht="13.5" customHeight="1" x14ac:dyDescent="0.25">
      <c r="A12" s="476">
        <v>10762</v>
      </c>
      <c r="B12" s="712" t="s">
        <v>142</v>
      </c>
      <c r="C12" s="713"/>
      <c r="D12" s="631"/>
      <c r="E12" s="8"/>
    </row>
    <row r="13" spans="1:6" ht="13" x14ac:dyDescent="0.25">
      <c r="A13" s="477">
        <v>10763</v>
      </c>
      <c r="B13" s="714" t="s">
        <v>143</v>
      </c>
      <c r="C13" s="715"/>
      <c r="D13" s="609"/>
      <c r="E13" s="8"/>
    </row>
    <row r="14" spans="1:6" x14ac:dyDescent="0.25">
      <c r="A14" s="477">
        <v>10764</v>
      </c>
      <c r="B14" s="707" t="s">
        <v>144</v>
      </c>
      <c r="C14" s="716"/>
      <c r="D14" s="478">
        <f>'771'!J15</f>
        <v>0</v>
      </c>
      <c r="E14" s="43"/>
    </row>
    <row r="15" spans="1:6" x14ac:dyDescent="0.25">
      <c r="A15" s="477">
        <v>10765</v>
      </c>
      <c r="B15" s="707" t="s">
        <v>340</v>
      </c>
      <c r="C15" s="716"/>
      <c r="D15" s="478">
        <f>'771'!K15</f>
        <v>0</v>
      </c>
      <c r="E15" s="43"/>
    </row>
    <row r="16" spans="1:6" x14ac:dyDescent="0.25">
      <c r="A16" s="477">
        <v>10766</v>
      </c>
      <c r="B16" s="707" t="s">
        <v>145</v>
      </c>
      <c r="C16" s="716"/>
      <c r="D16" s="478">
        <f>'771'!L15</f>
        <v>0</v>
      </c>
      <c r="E16" s="43"/>
    </row>
    <row r="17" spans="1:6" x14ac:dyDescent="0.25">
      <c r="A17" s="477">
        <v>10767</v>
      </c>
      <c r="B17" s="707" t="s">
        <v>146</v>
      </c>
      <c r="C17" s="716"/>
      <c r="D17" s="478">
        <f>'771'!M15</f>
        <v>0</v>
      </c>
      <c r="E17" s="43"/>
    </row>
    <row r="18" spans="1:6" ht="13" x14ac:dyDescent="0.25">
      <c r="A18" s="477">
        <v>10768</v>
      </c>
      <c r="B18" s="707" t="s">
        <v>147</v>
      </c>
      <c r="C18" s="708"/>
      <c r="D18" s="479">
        <f>SUM(D14:D17)</f>
        <v>0</v>
      </c>
      <c r="E18" s="43"/>
    </row>
    <row r="19" spans="1:6" ht="15" thickBot="1" x14ac:dyDescent="0.3">
      <c r="A19" s="480"/>
      <c r="B19" s="709" t="s">
        <v>359</v>
      </c>
      <c r="C19" s="710"/>
      <c r="D19" s="481">
        <f>'771'!H15</f>
        <v>0</v>
      </c>
      <c r="E19" s="43"/>
    </row>
    <row r="20" spans="1:6" ht="13.5" thickBot="1" x14ac:dyDescent="0.3">
      <c r="A20" s="378">
        <v>10769</v>
      </c>
      <c r="B20" s="717" t="s">
        <v>137</v>
      </c>
      <c r="C20" s="718"/>
      <c r="D20" s="377">
        <f>IF(D19+D18+D12='300'!E42,D19+D18+D12,"Check Rules!!!")</f>
        <v>0</v>
      </c>
      <c r="E20" s="43"/>
    </row>
    <row r="21" spans="1:6" x14ac:dyDescent="0.25">
      <c r="A21" s="8"/>
      <c r="B21" s="8"/>
      <c r="C21" s="8"/>
      <c r="D21" s="187"/>
      <c r="E21" s="43"/>
      <c r="F21" s="8"/>
    </row>
    <row r="22" spans="1:6" x14ac:dyDescent="0.25">
      <c r="A22" s="8"/>
      <c r="B22" s="8"/>
      <c r="C22" s="8" t="s">
        <v>309</v>
      </c>
      <c r="D22" s="187"/>
      <c r="E22" s="43"/>
      <c r="F22" s="8"/>
    </row>
    <row r="23" spans="1:6" x14ac:dyDescent="0.25">
      <c r="A23" s="6" t="str">
        <f>IF(D20="Check Rules!!!",D20,"…………………………………………………..")</f>
        <v>…………………………………………………..</v>
      </c>
      <c r="B23" s="2"/>
      <c r="C23" s="668" t="str">
        <f>A23</f>
        <v>…………………………………………………..</v>
      </c>
      <c r="D23" s="668"/>
      <c r="E23" s="20"/>
      <c r="F23" s="8"/>
    </row>
    <row r="24" spans="1:6" x14ac:dyDescent="0.25">
      <c r="A24" s="6" t="s">
        <v>113</v>
      </c>
      <c r="B24" s="2"/>
      <c r="C24" s="668" t="s">
        <v>113</v>
      </c>
      <c r="D24" s="668"/>
      <c r="E24" s="20"/>
      <c r="F24" s="8"/>
    </row>
  </sheetData>
  <sheetProtection password="EF22" sheet="1"/>
  <mergeCells count="12">
    <mergeCell ref="C23:D23"/>
    <mergeCell ref="C24:D24"/>
    <mergeCell ref="B15:C15"/>
    <mergeCell ref="B20:C20"/>
    <mergeCell ref="B16:C16"/>
    <mergeCell ref="B17:C17"/>
    <mergeCell ref="B18:C18"/>
    <mergeCell ref="B19:C19"/>
    <mergeCell ref="B11:C11"/>
    <mergeCell ref="B12:C12"/>
    <mergeCell ref="B13:C13"/>
    <mergeCell ref="B14:C14"/>
  </mergeCells>
  <phoneticPr fontId="20" type="noConversion"/>
  <conditionalFormatting sqref="D20">
    <cfRule type="cellIs" dxfId="12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D12:D17">
      <formula1>0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&amp;L&amp;F &amp;A&amp;C&amp;P / 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O195"/>
  <sheetViews>
    <sheetView showGridLines="0" view="pageBreakPreview" topLeftCell="A2" zoomScale="84" zoomScaleNormal="70" zoomScaleSheetLayoutView="84" zoomScalePageLayoutView="70" workbookViewId="0">
      <selection activeCell="C25" sqref="C25"/>
    </sheetView>
  </sheetViews>
  <sheetFormatPr defaultColWidth="9.1796875" defaultRowHeight="14" x14ac:dyDescent="0.3"/>
  <cols>
    <col min="1" max="1" width="6.26953125" style="211" customWidth="1"/>
    <col min="2" max="2" width="18.7265625" style="212" customWidth="1"/>
    <col min="3" max="3" width="34.453125" style="211" customWidth="1"/>
    <col min="4" max="4" width="14.81640625" style="213" customWidth="1"/>
    <col min="5" max="5" width="12.7265625" style="213" customWidth="1"/>
    <col min="6" max="6" width="12.26953125" style="209" customWidth="1"/>
    <col min="7" max="7" width="12.453125" style="209" customWidth="1"/>
    <col min="8" max="8" width="11.453125" style="209" customWidth="1"/>
    <col min="9" max="9" width="12.453125" style="620" customWidth="1"/>
    <col min="10" max="10" width="12.81640625" style="214" customWidth="1"/>
    <col min="11" max="11" width="10.54296875" style="214" customWidth="1"/>
    <col min="12" max="12" width="10.26953125" style="214" customWidth="1"/>
    <col min="13" max="13" width="10" style="214" customWidth="1"/>
    <col min="14" max="14" width="15.26953125" style="621" customWidth="1"/>
    <col min="15" max="15" width="14.81640625" style="211" customWidth="1"/>
    <col min="16" max="16384" width="9.1796875" style="211"/>
  </cols>
  <sheetData>
    <row r="1" spans="1:15" ht="15" customHeight="1" x14ac:dyDescent="0.3">
      <c r="A1" s="57" t="s">
        <v>237</v>
      </c>
      <c r="B1" s="211"/>
      <c r="C1" s="206" t="str">
        <f>'761'!C1</f>
        <v>…………..</v>
      </c>
      <c r="D1" s="622"/>
      <c r="E1" s="622"/>
      <c r="F1" s="623"/>
      <c r="G1" s="211"/>
      <c r="H1" s="211"/>
      <c r="I1" s="211"/>
      <c r="J1" s="211"/>
      <c r="K1" s="211"/>
      <c r="L1" s="211"/>
      <c r="M1" s="211"/>
      <c r="N1" s="620"/>
    </row>
    <row r="2" spans="1:15" x14ac:dyDescent="0.3">
      <c r="A2" s="57" t="s">
        <v>238</v>
      </c>
      <c r="B2" s="211"/>
      <c r="C2" s="659" t="str">
        <f>'951'!C2</f>
        <v>……………………………………</v>
      </c>
      <c r="D2" s="622"/>
      <c r="E2" s="622"/>
      <c r="F2" s="623"/>
      <c r="G2" s="211"/>
      <c r="H2" s="211"/>
      <c r="I2" s="211"/>
      <c r="J2" s="211"/>
      <c r="K2" s="211"/>
      <c r="L2" s="211"/>
      <c r="M2" s="211"/>
      <c r="N2" s="620"/>
    </row>
    <row r="3" spans="1:15" x14ac:dyDescent="0.3">
      <c r="A3" s="57" t="s">
        <v>235</v>
      </c>
      <c r="B3" s="211"/>
      <c r="C3" s="114" t="s">
        <v>265</v>
      </c>
      <c r="D3" s="622"/>
      <c r="E3" s="622"/>
      <c r="F3" s="623"/>
      <c r="G3" s="211"/>
      <c r="H3" s="211"/>
      <c r="I3" s="211"/>
      <c r="J3" s="211"/>
      <c r="K3" s="211"/>
      <c r="L3" s="211"/>
      <c r="M3" s="211"/>
      <c r="N3" s="620"/>
    </row>
    <row r="4" spans="1:15" x14ac:dyDescent="0.3">
      <c r="A4" s="57" t="s">
        <v>236</v>
      </c>
      <c r="B4" s="211"/>
      <c r="C4" s="114" t="s">
        <v>361</v>
      </c>
      <c r="D4" s="624"/>
      <c r="E4" s="624"/>
      <c r="F4" s="623"/>
      <c r="G4" s="211"/>
      <c r="H4" s="211"/>
      <c r="I4" s="211"/>
      <c r="J4" s="211"/>
      <c r="K4" s="211"/>
      <c r="L4" s="211"/>
      <c r="M4" s="211"/>
      <c r="N4" s="620"/>
    </row>
    <row r="5" spans="1:15" x14ac:dyDescent="0.3">
      <c r="A5" s="57" t="s">
        <v>246</v>
      </c>
      <c r="B5" s="211"/>
      <c r="C5" s="629">
        <f>'761'!C5</f>
        <v>40847</v>
      </c>
      <c r="D5" s="622"/>
      <c r="E5" s="625"/>
      <c r="F5" s="623"/>
      <c r="G5" s="211"/>
      <c r="H5" s="211"/>
      <c r="I5" s="211"/>
      <c r="J5" s="211"/>
      <c r="K5" s="211"/>
      <c r="L5" s="211"/>
      <c r="M5" s="211"/>
      <c r="N5" s="620"/>
    </row>
    <row r="6" spans="1:15" x14ac:dyDescent="0.3">
      <c r="A6" s="57" t="s">
        <v>245</v>
      </c>
      <c r="B6" s="211"/>
      <c r="C6" s="114" t="str">
        <f>'761'!C6</f>
        <v>………………………………..</v>
      </c>
      <c r="D6" s="622"/>
      <c r="E6" s="622"/>
      <c r="F6" s="623"/>
      <c r="G6" s="211"/>
      <c r="H6" s="211"/>
      <c r="I6" s="211"/>
      <c r="J6" s="211"/>
      <c r="K6" s="211"/>
      <c r="L6" s="211"/>
      <c r="M6" s="211"/>
      <c r="N6" s="620"/>
    </row>
    <row r="7" spans="1:15" x14ac:dyDescent="0.3">
      <c r="A7" s="57" t="s">
        <v>239</v>
      </c>
      <c r="B7" s="211"/>
      <c r="C7" s="114" t="str">
        <f>'761'!C7</f>
        <v>………………………………..</v>
      </c>
      <c r="D7" s="622"/>
      <c r="E7" s="622"/>
      <c r="F7" s="623"/>
      <c r="G7" s="211"/>
      <c r="H7" s="211"/>
      <c r="I7" s="211"/>
      <c r="J7" s="211"/>
      <c r="K7" s="211"/>
      <c r="L7" s="211"/>
      <c r="M7" s="211"/>
      <c r="N7" s="620"/>
    </row>
    <row r="8" spans="1:15" x14ac:dyDescent="0.3">
      <c r="A8" s="57" t="s">
        <v>240</v>
      </c>
      <c r="B8" s="211"/>
      <c r="C8" s="114" t="str">
        <f>'761'!C8</f>
        <v>………………………..</v>
      </c>
      <c r="D8" s="622"/>
      <c r="E8" s="622"/>
      <c r="F8" s="623"/>
      <c r="G8" s="211"/>
      <c r="H8" s="211"/>
      <c r="I8" s="211"/>
      <c r="J8" s="211"/>
      <c r="K8" s="211"/>
      <c r="L8" s="211"/>
      <c r="M8" s="211"/>
      <c r="N8" s="620"/>
    </row>
    <row r="9" spans="1:15" x14ac:dyDescent="0.3">
      <c r="A9" s="57" t="s">
        <v>241</v>
      </c>
      <c r="B9" s="211"/>
      <c r="C9" s="114" t="str">
        <f>'761'!C9</f>
        <v>……………………..</v>
      </c>
      <c r="D9" s="622"/>
      <c r="E9" s="622"/>
      <c r="F9" s="623"/>
      <c r="G9" s="211"/>
      <c r="H9" s="211"/>
      <c r="I9" s="211"/>
      <c r="J9" s="211"/>
      <c r="K9" s="211"/>
      <c r="L9" s="211"/>
      <c r="M9" s="211"/>
      <c r="N9" s="620"/>
    </row>
    <row r="10" spans="1:15" x14ac:dyDescent="0.3">
      <c r="A10" s="57"/>
      <c r="B10" s="211"/>
      <c r="C10" s="622"/>
      <c r="D10" s="622"/>
      <c r="E10" s="622"/>
      <c r="F10" s="623"/>
      <c r="G10" s="211"/>
      <c r="H10" s="211"/>
      <c r="I10" s="211"/>
      <c r="J10" s="211"/>
      <c r="K10" s="211"/>
      <c r="L10" s="211"/>
      <c r="M10" s="211"/>
      <c r="N10" s="620"/>
    </row>
    <row r="11" spans="1:15" x14ac:dyDescent="0.3">
      <c r="B11" s="2"/>
      <c r="D11" s="668" t="str">
        <f>IF(N15="Check Rules!!!","Check Rules!!!","…………………………………………………………...")</f>
        <v>…………………………………………………………...</v>
      </c>
      <c r="E11" s="668"/>
      <c r="F11" s="729"/>
      <c r="I11" s="211"/>
      <c r="J11" s="668" t="str">
        <f>IF(N15="Check Rules!!!","Check Rules!!!","………………………………………………………...")</f>
        <v>………………………………………………………...</v>
      </c>
      <c r="K11" s="668"/>
      <c r="L11" s="729"/>
      <c r="M11" s="211"/>
      <c r="N11" s="620"/>
    </row>
    <row r="12" spans="1:15" x14ac:dyDescent="0.3">
      <c r="B12" s="2"/>
      <c r="D12" s="6" t="s">
        <v>113</v>
      </c>
      <c r="E12" s="622"/>
      <c r="I12" s="211"/>
      <c r="J12" s="668" t="s">
        <v>113</v>
      </c>
      <c r="K12" s="668"/>
      <c r="L12" s="729"/>
      <c r="M12" s="211"/>
      <c r="N12" s="620"/>
    </row>
    <row r="13" spans="1:15" x14ac:dyDescent="0.3">
      <c r="A13" s="57"/>
      <c r="B13" s="622"/>
      <c r="C13" s="622"/>
      <c r="D13" s="622"/>
      <c r="E13" s="622"/>
      <c r="F13" s="623"/>
      <c r="G13" s="211"/>
      <c r="H13" s="211"/>
      <c r="I13" s="211"/>
      <c r="J13" s="211"/>
      <c r="K13" s="211"/>
      <c r="L13" s="211"/>
      <c r="M13" s="211"/>
      <c r="N13" s="620"/>
    </row>
    <row r="14" spans="1:15" ht="14.5" thickBot="1" x14ac:dyDescent="0.35">
      <c r="A14" s="57"/>
      <c r="B14" s="622"/>
      <c r="C14" s="622"/>
      <c r="D14" s="622"/>
      <c r="E14" s="622"/>
      <c r="F14" s="623"/>
      <c r="G14" s="211"/>
      <c r="H14" s="211"/>
      <c r="I14" s="211"/>
      <c r="J14" s="211"/>
      <c r="K14" s="211"/>
      <c r="L14" s="211"/>
      <c r="M14" s="211"/>
      <c r="N14" s="211"/>
    </row>
    <row r="15" spans="1:15" ht="14.5" thickBot="1" x14ac:dyDescent="0.35">
      <c r="A15" s="626" t="s">
        <v>350</v>
      </c>
      <c r="B15" s="627"/>
      <c r="C15" s="627"/>
      <c r="D15" s="627"/>
      <c r="E15" s="627"/>
      <c r="F15" s="660">
        <f t="shared" ref="F15:N15" si="0">SUM(F20:F65281)</f>
        <v>0</v>
      </c>
      <c r="G15" s="660">
        <f t="shared" si="0"/>
        <v>0</v>
      </c>
      <c r="H15" s="660">
        <f t="shared" si="0"/>
        <v>0</v>
      </c>
      <c r="I15" s="660">
        <f t="shared" si="0"/>
        <v>0</v>
      </c>
      <c r="J15" s="660">
        <f t="shared" si="0"/>
        <v>0</v>
      </c>
      <c r="K15" s="660">
        <f t="shared" si="0"/>
        <v>0</v>
      </c>
      <c r="L15" s="660">
        <f t="shared" si="0"/>
        <v>0</v>
      </c>
      <c r="M15" s="660">
        <f t="shared" si="0"/>
        <v>0</v>
      </c>
      <c r="N15" s="660">
        <f t="shared" si="0"/>
        <v>0</v>
      </c>
      <c r="O15" s="661" t="str">
        <f>IF(N15="Check Rules!!!",SUM(N20:N65281)-'300'!D43,"")</f>
        <v/>
      </c>
    </row>
    <row r="16" spans="1:15" ht="14.5" thickBot="1" x14ac:dyDescent="0.35">
      <c r="A16" s="197">
        <v>1</v>
      </c>
      <c r="B16" s="198">
        <v>2</v>
      </c>
      <c r="C16" s="198">
        <v>3</v>
      </c>
      <c r="D16" s="198">
        <v>4</v>
      </c>
      <c r="E16" s="199">
        <v>5</v>
      </c>
      <c r="F16" s="199">
        <v>6</v>
      </c>
      <c r="G16" s="199">
        <v>7</v>
      </c>
      <c r="H16" s="199">
        <v>8</v>
      </c>
      <c r="I16" s="199">
        <v>9</v>
      </c>
      <c r="J16" s="730">
        <v>10</v>
      </c>
      <c r="K16" s="731"/>
      <c r="L16" s="731"/>
      <c r="M16" s="731"/>
      <c r="N16" s="619">
        <v>11</v>
      </c>
      <c r="O16" s="210">
        <v>12</v>
      </c>
    </row>
    <row r="17" spans="1:15" ht="15.75" customHeight="1" thickBot="1" x14ac:dyDescent="0.35">
      <c r="A17" s="725" t="s">
        <v>197</v>
      </c>
      <c r="B17" s="727" t="s">
        <v>198</v>
      </c>
      <c r="C17" s="727" t="s">
        <v>199</v>
      </c>
      <c r="D17" s="727" t="s">
        <v>200</v>
      </c>
      <c r="E17" s="727" t="s">
        <v>201</v>
      </c>
      <c r="F17" s="727" t="s">
        <v>438</v>
      </c>
      <c r="G17" s="727" t="s">
        <v>405</v>
      </c>
      <c r="H17" s="727" t="s">
        <v>406</v>
      </c>
      <c r="I17" s="727" t="s">
        <v>407</v>
      </c>
      <c r="J17" s="732" t="s">
        <v>202</v>
      </c>
      <c r="K17" s="733"/>
      <c r="L17" s="733"/>
      <c r="M17" s="733"/>
      <c r="N17" s="722" t="s">
        <v>412</v>
      </c>
      <c r="O17" s="719" t="s">
        <v>203</v>
      </c>
    </row>
    <row r="18" spans="1:15" ht="14.5" thickBot="1" x14ac:dyDescent="0.35">
      <c r="A18" s="725"/>
      <c r="B18" s="727"/>
      <c r="C18" s="727"/>
      <c r="D18" s="727"/>
      <c r="E18" s="727"/>
      <c r="F18" s="727"/>
      <c r="G18" s="727"/>
      <c r="H18" s="727"/>
      <c r="I18" s="727"/>
      <c r="J18" s="628" t="s">
        <v>204</v>
      </c>
      <c r="K18" s="628" t="s">
        <v>205</v>
      </c>
      <c r="L18" s="628" t="s">
        <v>206</v>
      </c>
      <c r="M18" s="628" t="s">
        <v>207</v>
      </c>
      <c r="N18" s="723"/>
      <c r="O18" s="720"/>
    </row>
    <row r="19" spans="1:15" ht="52.5" thickBot="1" x14ac:dyDescent="0.35">
      <c r="A19" s="726"/>
      <c r="B19" s="728"/>
      <c r="C19" s="728"/>
      <c r="D19" s="728"/>
      <c r="E19" s="728"/>
      <c r="F19" s="728"/>
      <c r="G19" s="728"/>
      <c r="H19" s="728"/>
      <c r="I19" s="728"/>
      <c r="J19" s="234" t="s">
        <v>408</v>
      </c>
      <c r="K19" s="234" t="s">
        <v>409</v>
      </c>
      <c r="L19" s="234" t="s">
        <v>410</v>
      </c>
      <c r="M19" s="234" t="s">
        <v>411</v>
      </c>
      <c r="N19" s="724"/>
      <c r="O19" s="721"/>
    </row>
    <row r="20" spans="1:15" x14ac:dyDescent="0.3">
      <c r="A20" s="482"/>
      <c r="B20" s="483"/>
      <c r="C20" s="484"/>
      <c r="D20" s="651"/>
      <c r="E20" s="642"/>
      <c r="F20" s="485"/>
      <c r="G20" s="486"/>
      <c r="H20" s="486"/>
      <c r="I20" s="487">
        <f t="shared" ref="I20:I26" si="1">G20+H20</f>
        <v>0</v>
      </c>
      <c r="J20" s="488"/>
      <c r="K20" s="488"/>
      <c r="L20" s="488"/>
      <c r="M20" s="488"/>
      <c r="N20" s="489">
        <f t="shared" ref="N20:N26" si="2">(0.05*J20)+(0.2*K20)+(0.5*L20)+M20</f>
        <v>0</v>
      </c>
      <c r="O20" s="490"/>
    </row>
    <row r="21" spans="1:15" x14ac:dyDescent="0.3">
      <c r="A21" s="491"/>
      <c r="B21" s="492"/>
      <c r="C21" s="493"/>
      <c r="D21" s="652"/>
      <c r="E21" s="652"/>
      <c r="F21" s="494"/>
      <c r="G21" s="494"/>
      <c r="H21" s="494"/>
      <c r="I21" s="495">
        <f t="shared" si="1"/>
        <v>0</v>
      </c>
      <c r="J21" s="496"/>
      <c r="K21" s="496"/>
      <c r="L21" s="496"/>
      <c r="M21" s="496"/>
      <c r="N21" s="497">
        <f t="shared" si="2"/>
        <v>0</v>
      </c>
      <c r="O21" s="498"/>
    </row>
    <row r="22" spans="1:15" x14ac:dyDescent="0.3">
      <c r="A22" s="491"/>
      <c r="B22" s="492"/>
      <c r="C22" s="493"/>
      <c r="D22" s="652"/>
      <c r="E22" s="652"/>
      <c r="F22" s="494"/>
      <c r="G22" s="494"/>
      <c r="H22" s="494"/>
      <c r="I22" s="495">
        <f t="shared" si="1"/>
        <v>0</v>
      </c>
      <c r="J22" s="496"/>
      <c r="K22" s="496"/>
      <c r="L22" s="496"/>
      <c r="M22" s="496"/>
      <c r="N22" s="497">
        <f t="shared" si="2"/>
        <v>0</v>
      </c>
      <c r="O22" s="498"/>
    </row>
    <row r="23" spans="1:15" x14ac:dyDescent="0.3">
      <c r="A23" s="491"/>
      <c r="B23" s="492"/>
      <c r="C23" s="493"/>
      <c r="D23" s="652"/>
      <c r="E23" s="652"/>
      <c r="F23" s="494"/>
      <c r="G23" s="494"/>
      <c r="H23" s="494"/>
      <c r="I23" s="495">
        <f t="shared" si="1"/>
        <v>0</v>
      </c>
      <c r="J23" s="496"/>
      <c r="K23" s="496"/>
      <c r="L23" s="496"/>
      <c r="M23" s="496"/>
      <c r="N23" s="497">
        <f t="shared" si="2"/>
        <v>0</v>
      </c>
      <c r="O23" s="498"/>
    </row>
    <row r="24" spans="1:15" x14ac:dyDescent="0.3">
      <c r="A24" s="491"/>
      <c r="B24" s="492"/>
      <c r="C24" s="493"/>
      <c r="D24" s="652"/>
      <c r="E24" s="652"/>
      <c r="F24" s="494"/>
      <c r="G24" s="494"/>
      <c r="H24" s="494"/>
      <c r="I24" s="495">
        <f t="shared" si="1"/>
        <v>0</v>
      </c>
      <c r="J24" s="496"/>
      <c r="K24" s="496"/>
      <c r="L24" s="496"/>
      <c r="M24" s="496"/>
      <c r="N24" s="497">
        <f t="shared" si="2"/>
        <v>0</v>
      </c>
      <c r="O24" s="498"/>
    </row>
    <row r="25" spans="1:15" x14ac:dyDescent="0.3">
      <c r="A25" s="491"/>
      <c r="B25" s="492"/>
      <c r="C25" s="493"/>
      <c r="D25" s="652"/>
      <c r="E25" s="652"/>
      <c r="F25" s="494"/>
      <c r="G25" s="494"/>
      <c r="H25" s="494"/>
      <c r="I25" s="495">
        <f t="shared" si="1"/>
        <v>0</v>
      </c>
      <c r="J25" s="496"/>
      <c r="K25" s="496"/>
      <c r="L25" s="496"/>
      <c r="M25" s="496"/>
      <c r="N25" s="497">
        <f t="shared" si="2"/>
        <v>0</v>
      </c>
      <c r="O25" s="498"/>
    </row>
    <row r="26" spans="1:15" x14ac:dyDescent="0.3">
      <c r="A26" s="491"/>
      <c r="B26" s="492"/>
      <c r="C26" s="493"/>
      <c r="D26" s="652"/>
      <c r="E26" s="652"/>
      <c r="F26" s="494"/>
      <c r="G26" s="494"/>
      <c r="H26" s="494"/>
      <c r="I26" s="495">
        <f t="shared" si="1"/>
        <v>0</v>
      </c>
      <c r="J26" s="496"/>
      <c r="K26" s="496"/>
      <c r="L26" s="496"/>
      <c r="M26" s="496"/>
      <c r="N26" s="497">
        <f t="shared" si="2"/>
        <v>0</v>
      </c>
      <c r="O26" s="498"/>
    </row>
    <row r="27" spans="1:15" x14ac:dyDescent="0.3">
      <c r="A27" s="491"/>
      <c r="B27" s="492"/>
      <c r="C27" s="493"/>
      <c r="D27" s="652"/>
      <c r="E27" s="652"/>
      <c r="F27" s="494"/>
      <c r="G27" s="494"/>
      <c r="H27" s="494"/>
      <c r="I27" s="495">
        <f t="shared" ref="I27:I39" si="3">G27+H27</f>
        <v>0</v>
      </c>
      <c r="J27" s="496"/>
      <c r="K27" s="496"/>
      <c r="L27" s="496"/>
      <c r="M27" s="496"/>
      <c r="N27" s="497">
        <f t="shared" ref="N27:N39" si="4">(0.05*J27)+(0.2*K27)+(0.5*L27)+M27</f>
        <v>0</v>
      </c>
      <c r="O27" s="498"/>
    </row>
    <row r="28" spans="1:15" x14ac:dyDescent="0.3">
      <c r="A28" s="491"/>
      <c r="B28" s="492"/>
      <c r="C28" s="493"/>
      <c r="D28" s="652"/>
      <c r="E28" s="652"/>
      <c r="F28" s="494"/>
      <c r="G28" s="494"/>
      <c r="H28" s="494"/>
      <c r="I28" s="495">
        <f t="shared" si="3"/>
        <v>0</v>
      </c>
      <c r="J28" s="496"/>
      <c r="K28" s="496"/>
      <c r="L28" s="496"/>
      <c r="M28" s="496"/>
      <c r="N28" s="497">
        <f t="shared" si="4"/>
        <v>0</v>
      </c>
      <c r="O28" s="498"/>
    </row>
    <row r="29" spans="1:15" x14ac:dyDescent="0.3">
      <c r="A29" s="491"/>
      <c r="B29" s="492"/>
      <c r="C29" s="493"/>
      <c r="D29" s="652"/>
      <c r="E29" s="652"/>
      <c r="F29" s="494"/>
      <c r="G29" s="494"/>
      <c r="H29" s="494"/>
      <c r="I29" s="495">
        <f t="shared" si="3"/>
        <v>0</v>
      </c>
      <c r="J29" s="496"/>
      <c r="K29" s="496"/>
      <c r="L29" s="496"/>
      <c r="M29" s="496"/>
      <c r="N29" s="497">
        <f t="shared" si="4"/>
        <v>0</v>
      </c>
      <c r="O29" s="498"/>
    </row>
    <row r="30" spans="1:15" x14ac:dyDescent="0.3">
      <c r="A30" s="491"/>
      <c r="B30" s="492"/>
      <c r="C30" s="493"/>
      <c r="D30" s="652"/>
      <c r="E30" s="652"/>
      <c r="F30" s="494"/>
      <c r="G30" s="494"/>
      <c r="H30" s="494"/>
      <c r="I30" s="495">
        <f t="shared" si="3"/>
        <v>0</v>
      </c>
      <c r="J30" s="496"/>
      <c r="K30" s="496"/>
      <c r="L30" s="496"/>
      <c r="M30" s="496"/>
      <c r="N30" s="497">
        <f t="shared" si="4"/>
        <v>0</v>
      </c>
      <c r="O30" s="498"/>
    </row>
    <row r="31" spans="1:15" x14ac:dyDescent="0.3">
      <c r="A31" s="491"/>
      <c r="B31" s="492"/>
      <c r="C31" s="493"/>
      <c r="D31" s="652"/>
      <c r="E31" s="652"/>
      <c r="F31" s="494"/>
      <c r="G31" s="494"/>
      <c r="H31" s="494"/>
      <c r="I31" s="495">
        <f t="shared" si="3"/>
        <v>0</v>
      </c>
      <c r="J31" s="496"/>
      <c r="K31" s="496"/>
      <c r="L31" s="496"/>
      <c r="M31" s="496"/>
      <c r="N31" s="497">
        <f t="shared" si="4"/>
        <v>0</v>
      </c>
      <c r="O31" s="498"/>
    </row>
    <row r="32" spans="1:15" x14ac:dyDescent="0.3">
      <c r="A32" s="491"/>
      <c r="B32" s="492"/>
      <c r="C32" s="493"/>
      <c r="D32" s="652"/>
      <c r="E32" s="652"/>
      <c r="F32" s="494"/>
      <c r="G32" s="494"/>
      <c r="H32" s="494"/>
      <c r="I32" s="495">
        <f t="shared" si="3"/>
        <v>0</v>
      </c>
      <c r="J32" s="496"/>
      <c r="K32" s="496"/>
      <c r="L32" s="496"/>
      <c r="M32" s="496"/>
      <c r="N32" s="497">
        <f t="shared" si="4"/>
        <v>0</v>
      </c>
      <c r="O32" s="498"/>
    </row>
    <row r="33" spans="1:15" x14ac:dyDescent="0.3">
      <c r="A33" s="491"/>
      <c r="B33" s="492"/>
      <c r="C33" s="493"/>
      <c r="D33" s="652"/>
      <c r="E33" s="652"/>
      <c r="F33" s="494"/>
      <c r="G33" s="494"/>
      <c r="H33" s="494"/>
      <c r="I33" s="495">
        <f t="shared" si="3"/>
        <v>0</v>
      </c>
      <c r="J33" s="496"/>
      <c r="K33" s="496"/>
      <c r="L33" s="496"/>
      <c r="M33" s="496"/>
      <c r="N33" s="497">
        <f t="shared" si="4"/>
        <v>0</v>
      </c>
      <c r="O33" s="498"/>
    </row>
    <row r="34" spans="1:15" x14ac:dyDescent="0.3">
      <c r="A34" s="491"/>
      <c r="B34" s="492"/>
      <c r="C34" s="493"/>
      <c r="D34" s="652"/>
      <c r="E34" s="652"/>
      <c r="F34" s="494"/>
      <c r="G34" s="494"/>
      <c r="H34" s="494"/>
      <c r="I34" s="495">
        <f t="shared" si="3"/>
        <v>0</v>
      </c>
      <c r="J34" s="496"/>
      <c r="K34" s="496"/>
      <c r="L34" s="496"/>
      <c r="M34" s="496"/>
      <c r="N34" s="497">
        <f t="shared" si="4"/>
        <v>0</v>
      </c>
      <c r="O34" s="498"/>
    </row>
    <row r="35" spans="1:15" x14ac:dyDescent="0.3">
      <c r="A35" s="491"/>
      <c r="B35" s="492"/>
      <c r="C35" s="493"/>
      <c r="D35" s="652"/>
      <c r="E35" s="652"/>
      <c r="F35" s="494"/>
      <c r="G35" s="494"/>
      <c r="H35" s="494"/>
      <c r="I35" s="495">
        <f t="shared" si="3"/>
        <v>0</v>
      </c>
      <c r="J35" s="496"/>
      <c r="K35" s="496"/>
      <c r="L35" s="496"/>
      <c r="M35" s="496"/>
      <c r="N35" s="497">
        <f t="shared" si="4"/>
        <v>0</v>
      </c>
      <c r="O35" s="498"/>
    </row>
    <row r="36" spans="1:15" x14ac:dyDescent="0.3">
      <c r="A36" s="491"/>
      <c r="B36" s="492"/>
      <c r="C36" s="493"/>
      <c r="D36" s="652"/>
      <c r="E36" s="652"/>
      <c r="F36" s="494"/>
      <c r="G36" s="494"/>
      <c r="H36" s="494"/>
      <c r="I36" s="495">
        <f t="shared" si="3"/>
        <v>0</v>
      </c>
      <c r="J36" s="496"/>
      <c r="K36" s="496"/>
      <c r="L36" s="496"/>
      <c r="M36" s="496"/>
      <c r="N36" s="497">
        <f t="shared" si="4"/>
        <v>0</v>
      </c>
      <c r="O36" s="498"/>
    </row>
    <row r="37" spans="1:15" x14ac:dyDescent="0.3">
      <c r="A37" s="491"/>
      <c r="B37" s="492"/>
      <c r="C37" s="493"/>
      <c r="D37" s="652"/>
      <c r="E37" s="652"/>
      <c r="F37" s="494"/>
      <c r="G37" s="494"/>
      <c r="H37" s="494"/>
      <c r="I37" s="495">
        <f t="shared" si="3"/>
        <v>0</v>
      </c>
      <c r="J37" s="496"/>
      <c r="K37" s="496"/>
      <c r="L37" s="496"/>
      <c r="M37" s="496"/>
      <c r="N37" s="497">
        <f t="shared" si="4"/>
        <v>0</v>
      </c>
      <c r="O37" s="498"/>
    </row>
    <row r="38" spans="1:15" x14ac:dyDescent="0.3">
      <c r="A38" s="491"/>
      <c r="B38" s="492"/>
      <c r="C38" s="493"/>
      <c r="D38" s="652"/>
      <c r="E38" s="652"/>
      <c r="F38" s="494"/>
      <c r="G38" s="494"/>
      <c r="H38" s="494"/>
      <c r="I38" s="495">
        <f t="shared" si="3"/>
        <v>0</v>
      </c>
      <c r="J38" s="496"/>
      <c r="K38" s="496"/>
      <c r="L38" s="496"/>
      <c r="M38" s="496"/>
      <c r="N38" s="497">
        <f t="shared" si="4"/>
        <v>0</v>
      </c>
      <c r="O38" s="498"/>
    </row>
    <row r="39" spans="1:15" x14ac:dyDescent="0.3">
      <c r="A39" s="491"/>
      <c r="B39" s="492"/>
      <c r="C39" s="493"/>
      <c r="D39" s="652"/>
      <c r="E39" s="652"/>
      <c r="F39" s="494"/>
      <c r="G39" s="494"/>
      <c r="H39" s="494"/>
      <c r="I39" s="495">
        <f t="shared" si="3"/>
        <v>0</v>
      </c>
      <c r="J39" s="496"/>
      <c r="K39" s="496"/>
      <c r="L39" s="496"/>
      <c r="M39" s="496"/>
      <c r="N39" s="497">
        <f t="shared" si="4"/>
        <v>0</v>
      </c>
      <c r="O39" s="498"/>
    </row>
    <row r="40" spans="1:15" x14ac:dyDescent="0.3">
      <c r="A40" s="491"/>
      <c r="B40" s="492"/>
      <c r="C40" s="493"/>
      <c r="D40" s="652"/>
      <c r="E40" s="652"/>
      <c r="F40" s="494"/>
      <c r="G40" s="494"/>
      <c r="H40" s="494"/>
      <c r="I40" s="495">
        <f t="shared" ref="I40:I98" si="5">G40+H40</f>
        <v>0</v>
      </c>
      <c r="J40" s="496"/>
      <c r="K40" s="496"/>
      <c r="L40" s="496"/>
      <c r="M40" s="496"/>
      <c r="N40" s="497">
        <f t="shared" ref="N40:N98" si="6">(0.05*J40)+(0.2*K40)+(0.5*L40)+M40</f>
        <v>0</v>
      </c>
      <c r="O40" s="498"/>
    </row>
    <row r="41" spans="1:15" x14ac:dyDescent="0.3">
      <c r="A41" s="491"/>
      <c r="B41" s="492"/>
      <c r="C41" s="493"/>
      <c r="D41" s="652"/>
      <c r="E41" s="652"/>
      <c r="F41" s="494"/>
      <c r="G41" s="494"/>
      <c r="H41" s="494"/>
      <c r="I41" s="495">
        <f t="shared" si="5"/>
        <v>0</v>
      </c>
      <c r="J41" s="496"/>
      <c r="K41" s="496"/>
      <c r="L41" s="496"/>
      <c r="M41" s="496"/>
      <c r="N41" s="497">
        <f t="shared" si="6"/>
        <v>0</v>
      </c>
      <c r="O41" s="498"/>
    </row>
    <row r="42" spans="1:15" x14ac:dyDescent="0.3">
      <c r="A42" s="491"/>
      <c r="B42" s="492"/>
      <c r="C42" s="493"/>
      <c r="D42" s="652"/>
      <c r="E42" s="652"/>
      <c r="F42" s="494"/>
      <c r="G42" s="494"/>
      <c r="H42" s="494"/>
      <c r="I42" s="495">
        <f t="shared" si="5"/>
        <v>0</v>
      </c>
      <c r="J42" s="496"/>
      <c r="K42" s="496"/>
      <c r="L42" s="496"/>
      <c r="M42" s="496"/>
      <c r="N42" s="497">
        <f t="shared" si="6"/>
        <v>0</v>
      </c>
      <c r="O42" s="498"/>
    </row>
    <row r="43" spans="1:15" x14ac:dyDescent="0.3">
      <c r="A43" s="491"/>
      <c r="B43" s="492"/>
      <c r="C43" s="493"/>
      <c r="D43" s="652"/>
      <c r="E43" s="652"/>
      <c r="F43" s="494"/>
      <c r="G43" s="494"/>
      <c r="H43" s="494"/>
      <c r="I43" s="495">
        <f t="shared" si="5"/>
        <v>0</v>
      </c>
      <c r="J43" s="496"/>
      <c r="K43" s="496"/>
      <c r="L43" s="496"/>
      <c r="M43" s="496"/>
      <c r="N43" s="497">
        <f t="shared" si="6"/>
        <v>0</v>
      </c>
      <c r="O43" s="498"/>
    </row>
    <row r="44" spans="1:15" x14ac:dyDescent="0.3">
      <c r="A44" s="491"/>
      <c r="B44" s="492"/>
      <c r="C44" s="493"/>
      <c r="D44" s="652"/>
      <c r="E44" s="652"/>
      <c r="F44" s="494"/>
      <c r="G44" s="494"/>
      <c r="H44" s="494"/>
      <c r="I44" s="495">
        <f t="shared" si="5"/>
        <v>0</v>
      </c>
      <c r="J44" s="496"/>
      <c r="K44" s="496"/>
      <c r="L44" s="496"/>
      <c r="M44" s="496"/>
      <c r="N44" s="497">
        <f t="shared" si="6"/>
        <v>0</v>
      </c>
      <c r="O44" s="498"/>
    </row>
    <row r="45" spans="1:15" x14ac:dyDescent="0.3">
      <c r="A45" s="491"/>
      <c r="B45" s="492"/>
      <c r="C45" s="493"/>
      <c r="D45" s="652"/>
      <c r="E45" s="652"/>
      <c r="F45" s="494"/>
      <c r="G45" s="494"/>
      <c r="H45" s="494"/>
      <c r="I45" s="495">
        <f t="shared" si="5"/>
        <v>0</v>
      </c>
      <c r="J45" s="496"/>
      <c r="K45" s="496"/>
      <c r="L45" s="496"/>
      <c r="M45" s="496"/>
      <c r="N45" s="497">
        <f t="shared" si="6"/>
        <v>0</v>
      </c>
      <c r="O45" s="498"/>
    </row>
    <row r="46" spans="1:15" x14ac:dyDescent="0.3">
      <c r="A46" s="491"/>
      <c r="B46" s="492"/>
      <c r="C46" s="493"/>
      <c r="D46" s="652"/>
      <c r="E46" s="652"/>
      <c r="F46" s="494"/>
      <c r="G46" s="494"/>
      <c r="H46" s="494"/>
      <c r="I46" s="495">
        <f t="shared" si="5"/>
        <v>0</v>
      </c>
      <c r="J46" s="496"/>
      <c r="K46" s="496"/>
      <c r="L46" s="496"/>
      <c r="M46" s="496"/>
      <c r="N46" s="497">
        <f t="shared" si="6"/>
        <v>0</v>
      </c>
      <c r="O46" s="498"/>
    </row>
    <row r="47" spans="1:15" x14ac:dyDescent="0.3">
      <c r="A47" s="491"/>
      <c r="B47" s="492"/>
      <c r="C47" s="493"/>
      <c r="D47" s="652"/>
      <c r="E47" s="652"/>
      <c r="F47" s="494"/>
      <c r="G47" s="494"/>
      <c r="H47" s="494"/>
      <c r="I47" s="495">
        <f t="shared" si="5"/>
        <v>0</v>
      </c>
      <c r="J47" s="496"/>
      <c r="K47" s="496"/>
      <c r="L47" s="496"/>
      <c r="M47" s="496"/>
      <c r="N47" s="497">
        <f t="shared" si="6"/>
        <v>0</v>
      </c>
      <c r="O47" s="498"/>
    </row>
    <row r="48" spans="1:15" x14ac:dyDescent="0.3">
      <c r="A48" s="491"/>
      <c r="B48" s="492"/>
      <c r="C48" s="493"/>
      <c r="D48" s="652"/>
      <c r="E48" s="652"/>
      <c r="F48" s="494"/>
      <c r="G48" s="494"/>
      <c r="H48" s="494"/>
      <c r="I48" s="495">
        <f t="shared" si="5"/>
        <v>0</v>
      </c>
      <c r="J48" s="496"/>
      <c r="K48" s="496"/>
      <c r="L48" s="496"/>
      <c r="M48" s="496"/>
      <c r="N48" s="497">
        <f t="shared" si="6"/>
        <v>0</v>
      </c>
      <c r="O48" s="498"/>
    </row>
    <row r="49" spans="1:15" x14ac:dyDescent="0.3">
      <c r="A49" s="491"/>
      <c r="B49" s="492"/>
      <c r="C49" s="493"/>
      <c r="D49" s="652"/>
      <c r="E49" s="652"/>
      <c r="F49" s="494"/>
      <c r="G49" s="494"/>
      <c r="H49" s="494"/>
      <c r="I49" s="495">
        <f t="shared" si="5"/>
        <v>0</v>
      </c>
      <c r="J49" s="496"/>
      <c r="K49" s="496"/>
      <c r="L49" s="496"/>
      <c r="M49" s="496"/>
      <c r="N49" s="497">
        <f t="shared" si="6"/>
        <v>0</v>
      </c>
      <c r="O49" s="498"/>
    </row>
    <row r="50" spans="1:15" x14ac:dyDescent="0.3">
      <c r="A50" s="491"/>
      <c r="B50" s="492"/>
      <c r="C50" s="493"/>
      <c r="D50" s="652"/>
      <c r="E50" s="652"/>
      <c r="F50" s="494"/>
      <c r="G50" s="494"/>
      <c r="H50" s="494"/>
      <c r="I50" s="495">
        <f t="shared" si="5"/>
        <v>0</v>
      </c>
      <c r="J50" s="496"/>
      <c r="K50" s="496"/>
      <c r="L50" s="496"/>
      <c r="M50" s="496"/>
      <c r="N50" s="497">
        <f t="shared" si="6"/>
        <v>0</v>
      </c>
      <c r="O50" s="498"/>
    </row>
    <row r="51" spans="1:15" x14ac:dyDescent="0.3">
      <c r="A51" s="491"/>
      <c r="B51" s="492"/>
      <c r="C51" s="493"/>
      <c r="D51" s="652"/>
      <c r="E51" s="652"/>
      <c r="F51" s="494"/>
      <c r="G51" s="494"/>
      <c r="H51" s="494"/>
      <c r="I51" s="495">
        <f t="shared" si="5"/>
        <v>0</v>
      </c>
      <c r="J51" s="496"/>
      <c r="K51" s="496"/>
      <c r="L51" s="496"/>
      <c r="M51" s="496"/>
      <c r="N51" s="497">
        <f t="shared" si="6"/>
        <v>0</v>
      </c>
      <c r="O51" s="498"/>
    </row>
    <row r="52" spans="1:15" x14ac:dyDescent="0.3">
      <c r="A52" s="491"/>
      <c r="B52" s="492"/>
      <c r="C52" s="493"/>
      <c r="D52" s="652"/>
      <c r="E52" s="652"/>
      <c r="F52" s="494"/>
      <c r="G52" s="494"/>
      <c r="H52" s="494"/>
      <c r="I52" s="495">
        <f t="shared" si="5"/>
        <v>0</v>
      </c>
      <c r="J52" s="496"/>
      <c r="K52" s="496"/>
      <c r="L52" s="496"/>
      <c r="M52" s="496"/>
      <c r="N52" s="497">
        <f t="shared" si="6"/>
        <v>0</v>
      </c>
      <c r="O52" s="498"/>
    </row>
    <row r="53" spans="1:15" x14ac:dyDescent="0.3">
      <c r="A53" s="491"/>
      <c r="B53" s="492"/>
      <c r="C53" s="493"/>
      <c r="D53" s="652"/>
      <c r="E53" s="652"/>
      <c r="F53" s="494"/>
      <c r="G53" s="494"/>
      <c r="H53" s="494"/>
      <c r="I53" s="495">
        <f t="shared" si="5"/>
        <v>0</v>
      </c>
      <c r="J53" s="496"/>
      <c r="K53" s="496"/>
      <c r="L53" s="496"/>
      <c r="M53" s="496"/>
      <c r="N53" s="497">
        <f t="shared" si="6"/>
        <v>0</v>
      </c>
      <c r="O53" s="498"/>
    </row>
    <row r="54" spans="1:15" x14ac:dyDescent="0.3">
      <c r="A54" s="491"/>
      <c r="B54" s="492"/>
      <c r="C54" s="493"/>
      <c r="D54" s="652"/>
      <c r="E54" s="652"/>
      <c r="F54" s="494"/>
      <c r="G54" s="494"/>
      <c r="H54" s="494"/>
      <c r="I54" s="495">
        <f t="shared" si="5"/>
        <v>0</v>
      </c>
      <c r="J54" s="496"/>
      <c r="K54" s="496"/>
      <c r="L54" s="496"/>
      <c r="M54" s="496"/>
      <c r="N54" s="497">
        <f t="shared" si="6"/>
        <v>0</v>
      </c>
      <c r="O54" s="498"/>
    </row>
    <row r="55" spans="1:15" x14ac:dyDescent="0.3">
      <c r="A55" s="491"/>
      <c r="B55" s="492"/>
      <c r="C55" s="493"/>
      <c r="D55" s="652"/>
      <c r="E55" s="652"/>
      <c r="F55" s="494"/>
      <c r="G55" s="494"/>
      <c r="H55" s="494"/>
      <c r="I55" s="495">
        <f t="shared" si="5"/>
        <v>0</v>
      </c>
      <c r="J55" s="496"/>
      <c r="K55" s="496"/>
      <c r="L55" s="496"/>
      <c r="M55" s="496"/>
      <c r="N55" s="497">
        <f t="shared" si="6"/>
        <v>0</v>
      </c>
      <c r="O55" s="498"/>
    </row>
    <row r="56" spans="1:15" x14ac:dyDescent="0.3">
      <c r="A56" s="491"/>
      <c r="B56" s="492"/>
      <c r="C56" s="493"/>
      <c r="D56" s="652"/>
      <c r="E56" s="652"/>
      <c r="F56" s="494"/>
      <c r="G56" s="494"/>
      <c r="H56" s="494"/>
      <c r="I56" s="495">
        <f t="shared" si="5"/>
        <v>0</v>
      </c>
      <c r="J56" s="496"/>
      <c r="K56" s="496"/>
      <c r="L56" s="496"/>
      <c r="M56" s="496"/>
      <c r="N56" s="497">
        <f t="shared" si="6"/>
        <v>0</v>
      </c>
      <c r="O56" s="498"/>
    </row>
    <row r="57" spans="1:15" x14ac:dyDescent="0.3">
      <c r="A57" s="491"/>
      <c r="B57" s="492"/>
      <c r="C57" s="493"/>
      <c r="D57" s="652"/>
      <c r="E57" s="652"/>
      <c r="F57" s="494"/>
      <c r="G57" s="494"/>
      <c r="H57" s="494"/>
      <c r="I57" s="495">
        <f t="shared" si="5"/>
        <v>0</v>
      </c>
      <c r="J57" s="496"/>
      <c r="K57" s="496"/>
      <c r="L57" s="496"/>
      <c r="M57" s="496"/>
      <c r="N57" s="497">
        <f t="shared" si="6"/>
        <v>0</v>
      </c>
      <c r="O57" s="498"/>
    </row>
    <row r="58" spans="1:15" x14ac:dyDescent="0.3">
      <c r="A58" s="491"/>
      <c r="B58" s="492"/>
      <c r="C58" s="493"/>
      <c r="D58" s="652"/>
      <c r="E58" s="652"/>
      <c r="F58" s="494"/>
      <c r="G58" s="494"/>
      <c r="H58" s="494"/>
      <c r="I58" s="495">
        <f t="shared" si="5"/>
        <v>0</v>
      </c>
      <c r="J58" s="496"/>
      <c r="K58" s="496"/>
      <c r="L58" s="496"/>
      <c r="M58" s="496"/>
      <c r="N58" s="497">
        <f t="shared" si="6"/>
        <v>0</v>
      </c>
      <c r="O58" s="498"/>
    </row>
    <row r="59" spans="1:15" x14ac:dyDescent="0.3">
      <c r="A59" s="491"/>
      <c r="B59" s="492"/>
      <c r="C59" s="493"/>
      <c r="D59" s="652"/>
      <c r="E59" s="652"/>
      <c r="F59" s="494"/>
      <c r="G59" s="494"/>
      <c r="H59" s="494"/>
      <c r="I59" s="495">
        <f t="shared" si="5"/>
        <v>0</v>
      </c>
      <c r="J59" s="496"/>
      <c r="K59" s="496"/>
      <c r="L59" s="496"/>
      <c r="M59" s="496"/>
      <c r="N59" s="497">
        <f t="shared" si="6"/>
        <v>0</v>
      </c>
      <c r="O59" s="498"/>
    </row>
    <row r="60" spans="1:15" x14ac:dyDescent="0.3">
      <c r="A60" s="491"/>
      <c r="B60" s="492"/>
      <c r="C60" s="493"/>
      <c r="D60" s="652"/>
      <c r="E60" s="652"/>
      <c r="F60" s="494"/>
      <c r="G60" s="494"/>
      <c r="H60" s="494"/>
      <c r="I60" s="495">
        <f t="shared" si="5"/>
        <v>0</v>
      </c>
      <c r="J60" s="496"/>
      <c r="K60" s="496"/>
      <c r="L60" s="496"/>
      <c r="M60" s="496"/>
      <c r="N60" s="497">
        <f t="shared" si="6"/>
        <v>0</v>
      </c>
      <c r="O60" s="498"/>
    </row>
    <row r="61" spans="1:15" x14ac:dyDescent="0.3">
      <c r="A61" s="491"/>
      <c r="B61" s="492"/>
      <c r="C61" s="493"/>
      <c r="D61" s="652"/>
      <c r="E61" s="652"/>
      <c r="F61" s="494"/>
      <c r="G61" s="494"/>
      <c r="H61" s="494"/>
      <c r="I61" s="495">
        <f t="shared" si="5"/>
        <v>0</v>
      </c>
      <c r="J61" s="496"/>
      <c r="K61" s="496"/>
      <c r="L61" s="496"/>
      <c r="M61" s="496"/>
      <c r="N61" s="497">
        <f t="shared" si="6"/>
        <v>0</v>
      </c>
      <c r="O61" s="498"/>
    </row>
    <row r="62" spans="1:15" x14ac:dyDescent="0.3">
      <c r="A62" s="491"/>
      <c r="B62" s="492"/>
      <c r="C62" s="493"/>
      <c r="D62" s="652"/>
      <c r="E62" s="652"/>
      <c r="F62" s="494"/>
      <c r="G62" s="494"/>
      <c r="H62" s="494"/>
      <c r="I62" s="495">
        <f t="shared" si="5"/>
        <v>0</v>
      </c>
      <c r="J62" s="496"/>
      <c r="K62" s="496"/>
      <c r="L62" s="496"/>
      <c r="M62" s="496"/>
      <c r="N62" s="497">
        <f t="shared" si="6"/>
        <v>0</v>
      </c>
      <c r="O62" s="498"/>
    </row>
    <row r="63" spans="1:15" x14ac:dyDescent="0.3">
      <c r="A63" s="491"/>
      <c r="B63" s="492"/>
      <c r="C63" s="493"/>
      <c r="D63" s="652"/>
      <c r="E63" s="652"/>
      <c r="F63" s="494"/>
      <c r="G63" s="494"/>
      <c r="H63" s="494"/>
      <c r="I63" s="495">
        <f t="shared" si="5"/>
        <v>0</v>
      </c>
      <c r="J63" s="496"/>
      <c r="K63" s="496"/>
      <c r="L63" s="496"/>
      <c r="M63" s="496"/>
      <c r="N63" s="497">
        <f t="shared" si="6"/>
        <v>0</v>
      </c>
      <c r="O63" s="498"/>
    </row>
    <row r="64" spans="1:15" x14ac:dyDescent="0.3">
      <c r="A64" s="491"/>
      <c r="B64" s="492"/>
      <c r="C64" s="493"/>
      <c r="D64" s="652"/>
      <c r="E64" s="652"/>
      <c r="F64" s="494"/>
      <c r="G64" s="494"/>
      <c r="H64" s="494"/>
      <c r="I64" s="495">
        <f t="shared" si="5"/>
        <v>0</v>
      </c>
      <c r="J64" s="496"/>
      <c r="K64" s="496"/>
      <c r="L64" s="496"/>
      <c r="M64" s="496"/>
      <c r="N64" s="497">
        <f t="shared" si="6"/>
        <v>0</v>
      </c>
      <c r="O64" s="498"/>
    </row>
    <row r="65" spans="1:15" x14ac:dyDescent="0.3">
      <c r="A65" s="491"/>
      <c r="B65" s="492"/>
      <c r="C65" s="493"/>
      <c r="D65" s="652"/>
      <c r="E65" s="652"/>
      <c r="F65" s="494"/>
      <c r="G65" s="494"/>
      <c r="H65" s="494"/>
      <c r="I65" s="495">
        <f t="shared" si="5"/>
        <v>0</v>
      </c>
      <c r="J65" s="496"/>
      <c r="K65" s="496"/>
      <c r="L65" s="496"/>
      <c r="M65" s="496"/>
      <c r="N65" s="497">
        <f t="shared" si="6"/>
        <v>0</v>
      </c>
      <c r="O65" s="498"/>
    </row>
    <row r="66" spans="1:15" x14ac:dyDescent="0.3">
      <c r="A66" s="491"/>
      <c r="B66" s="492"/>
      <c r="C66" s="493"/>
      <c r="D66" s="652"/>
      <c r="E66" s="652"/>
      <c r="F66" s="494"/>
      <c r="G66" s="494"/>
      <c r="H66" s="494"/>
      <c r="I66" s="495">
        <f t="shared" si="5"/>
        <v>0</v>
      </c>
      <c r="J66" s="496"/>
      <c r="K66" s="496"/>
      <c r="L66" s="496"/>
      <c r="M66" s="496"/>
      <c r="N66" s="497">
        <f t="shared" si="6"/>
        <v>0</v>
      </c>
      <c r="O66" s="498"/>
    </row>
    <row r="67" spans="1:15" x14ac:dyDescent="0.3">
      <c r="A67" s="491"/>
      <c r="B67" s="492"/>
      <c r="C67" s="493"/>
      <c r="D67" s="652"/>
      <c r="E67" s="652"/>
      <c r="F67" s="494"/>
      <c r="G67" s="494"/>
      <c r="H67" s="494"/>
      <c r="I67" s="495">
        <f t="shared" si="5"/>
        <v>0</v>
      </c>
      <c r="J67" s="496"/>
      <c r="K67" s="496"/>
      <c r="L67" s="496"/>
      <c r="M67" s="496"/>
      <c r="N67" s="497">
        <f t="shared" si="6"/>
        <v>0</v>
      </c>
      <c r="O67" s="498"/>
    </row>
    <row r="68" spans="1:15" x14ac:dyDescent="0.3">
      <c r="A68" s="491"/>
      <c r="B68" s="492"/>
      <c r="C68" s="493"/>
      <c r="D68" s="652"/>
      <c r="E68" s="652"/>
      <c r="F68" s="494"/>
      <c r="G68" s="494"/>
      <c r="H68" s="494"/>
      <c r="I68" s="495">
        <f t="shared" si="5"/>
        <v>0</v>
      </c>
      <c r="J68" s="496"/>
      <c r="K68" s="496"/>
      <c r="L68" s="496"/>
      <c r="M68" s="496"/>
      <c r="N68" s="497">
        <f t="shared" si="6"/>
        <v>0</v>
      </c>
      <c r="O68" s="498"/>
    </row>
    <row r="69" spans="1:15" x14ac:dyDescent="0.3">
      <c r="A69" s="491"/>
      <c r="B69" s="492"/>
      <c r="C69" s="493"/>
      <c r="D69" s="652"/>
      <c r="E69" s="652"/>
      <c r="F69" s="494"/>
      <c r="G69" s="494"/>
      <c r="H69" s="494"/>
      <c r="I69" s="495">
        <f t="shared" si="5"/>
        <v>0</v>
      </c>
      <c r="J69" s="496"/>
      <c r="K69" s="496"/>
      <c r="L69" s="496"/>
      <c r="M69" s="496"/>
      <c r="N69" s="497">
        <f t="shared" si="6"/>
        <v>0</v>
      </c>
      <c r="O69" s="498"/>
    </row>
    <row r="70" spans="1:15" x14ac:dyDescent="0.3">
      <c r="A70" s="491"/>
      <c r="B70" s="492"/>
      <c r="C70" s="493"/>
      <c r="D70" s="652"/>
      <c r="E70" s="652"/>
      <c r="F70" s="494"/>
      <c r="G70" s="494"/>
      <c r="H70" s="494"/>
      <c r="I70" s="495">
        <f t="shared" si="5"/>
        <v>0</v>
      </c>
      <c r="J70" s="496"/>
      <c r="K70" s="496"/>
      <c r="L70" s="496"/>
      <c r="M70" s="496"/>
      <c r="N70" s="497">
        <f t="shared" si="6"/>
        <v>0</v>
      </c>
      <c r="O70" s="498"/>
    </row>
    <row r="71" spans="1:15" x14ac:dyDescent="0.3">
      <c r="A71" s="491"/>
      <c r="B71" s="492"/>
      <c r="C71" s="493"/>
      <c r="D71" s="652"/>
      <c r="E71" s="652"/>
      <c r="F71" s="494"/>
      <c r="G71" s="494"/>
      <c r="H71" s="494"/>
      <c r="I71" s="495">
        <f t="shared" si="5"/>
        <v>0</v>
      </c>
      <c r="J71" s="496"/>
      <c r="K71" s="496"/>
      <c r="L71" s="496"/>
      <c r="M71" s="496"/>
      <c r="N71" s="497">
        <f t="shared" si="6"/>
        <v>0</v>
      </c>
      <c r="O71" s="498"/>
    </row>
    <row r="72" spans="1:15" x14ac:dyDescent="0.3">
      <c r="A72" s="491"/>
      <c r="B72" s="492"/>
      <c r="C72" s="493"/>
      <c r="D72" s="652"/>
      <c r="E72" s="652"/>
      <c r="F72" s="494"/>
      <c r="G72" s="494"/>
      <c r="H72" s="494"/>
      <c r="I72" s="495">
        <f t="shared" si="5"/>
        <v>0</v>
      </c>
      <c r="J72" s="496"/>
      <c r="K72" s="496"/>
      <c r="L72" s="496"/>
      <c r="M72" s="496"/>
      <c r="N72" s="497">
        <f t="shared" si="6"/>
        <v>0</v>
      </c>
      <c r="O72" s="498"/>
    </row>
    <row r="73" spans="1:15" x14ac:dyDescent="0.3">
      <c r="A73" s="491"/>
      <c r="B73" s="492"/>
      <c r="C73" s="493"/>
      <c r="D73" s="652"/>
      <c r="E73" s="652"/>
      <c r="F73" s="494"/>
      <c r="G73" s="494"/>
      <c r="H73" s="494"/>
      <c r="I73" s="495">
        <f t="shared" si="5"/>
        <v>0</v>
      </c>
      <c r="J73" s="496"/>
      <c r="K73" s="496"/>
      <c r="L73" s="496"/>
      <c r="M73" s="496"/>
      <c r="N73" s="497">
        <f t="shared" si="6"/>
        <v>0</v>
      </c>
      <c r="O73" s="498"/>
    </row>
    <row r="74" spans="1:15" x14ac:dyDescent="0.3">
      <c r="A74" s="491"/>
      <c r="B74" s="492"/>
      <c r="C74" s="493"/>
      <c r="D74" s="652"/>
      <c r="E74" s="652"/>
      <c r="F74" s="494"/>
      <c r="G74" s="494"/>
      <c r="H74" s="494"/>
      <c r="I74" s="495">
        <f t="shared" si="5"/>
        <v>0</v>
      </c>
      <c r="J74" s="496"/>
      <c r="K74" s="496"/>
      <c r="L74" s="496"/>
      <c r="M74" s="496"/>
      <c r="N74" s="497">
        <f t="shared" si="6"/>
        <v>0</v>
      </c>
      <c r="O74" s="498"/>
    </row>
    <row r="75" spans="1:15" x14ac:dyDescent="0.3">
      <c r="A75" s="491"/>
      <c r="B75" s="492"/>
      <c r="C75" s="493"/>
      <c r="D75" s="652"/>
      <c r="E75" s="652"/>
      <c r="F75" s="494"/>
      <c r="G75" s="494"/>
      <c r="H75" s="494"/>
      <c r="I75" s="495">
        <f t="shared" si="5"/>
        <v>0</v>
      </c>
      <c r="J75" s="496"/>
      <c r="K75" s="496"/>
      <c r="L75" s="496"/>
      <c r="M75" s="496"/>
      <c r="N75" s="497">
        <f t="shared" si="6"/>
        <v>0</v>
      </c>
      <c r="O75" s="498"/>
    </row>
    <row r="76" spans="1:15" x14ac:dyDescent="0.3">
      <c r="A76" s="491"/>
      <c r="B76" s="492"/>
      <c r="C76" s="493"/>
      <c r="D76" s="652"/>
      <c r="E76" s="652"/>
      <c r="F76" s="494"/>
      <c r="G76" s="494"/>
      <c r="H76" s="494"/>
      <c r="I76" s="495">
        <f t="shared" si="5"/>
        <v>0</v>
      </c>
      <c r="J76" s="496"/>
      <c r="K76" s="496"/>
      <c r="L76" s="496"/>
      <c r="M76" s="496"/>
      <c r="N76" s="497">
        <f t="shared" si="6"/>
        <v>0</v>
      </c>
      <c r="O76" s="498"/>
    </row>
    <row r="77" spans="1:15" x14ac:dyDescent="0.3">
      <c r="A77" s="491"/>
      <c r="B77" s="492"/>
      <c r="C77" s="493"/>
      <c r="D77" s="652"/>
      <c r="E77" s="652"/>
      <c r="F77" s="494"/>
      <c r="G77" s="494"/>
      <c r="H77" s="494"/>
      <c r="I77" s="495">
        <f t="shared" si="5"/>
        <v>0</v>
      </c>
      <c r="J77" s="496"/>
      <c r="K77" s="496"/>
      <c r="L77" s="496"/>
      <c r="M77" s="496"/>
      <c r="N77" s="497">
        <f t="shared" si="6"/>
        <v>0</v>
      </c>
      <c r="O77" s="498"/>
    </row>
    <row r="78" spans="1:15" x14ac:dyDescent="0.3">
      <c r="A78" s="491"/>
      <c r="B78" s="492"/>
      <c r="C78" s="493"/>
      <c r="D78" s="652"/>
      <c r="E78" s="652"/>
      <c r="F78" s="494"/>
      <c r="G78" s="494"/>
      <c r="H78" s="494"/>
      <c r="I78" s="495">
        <f t="shared" si="5"/>
        <v>0</v>
      </c>
      <c r="J78" s="496"/>
      <c r="K78" s="496"/>
      <c r="L78" s="496"/>
      <c r="M78" s="496"/>
      <c r="N78" s="497">
        <f t="shared" si="6"/>
        <v>0</v>
      </c>
      <c r="O78" s="498"/>
    </row>
    <row r="79" spans="1:15" x14ac:dyDescent="0.3">
      <c r="A79" s="491"/>
      <c r="B79" s="492"/>
      <c r="C79" s="493"/>
      <c r="D79" s="652"/>
      <c r="E79" s="652"/>
      <c r="F79" s="494"/>
      <c r="G79" s="494"/>
      <c r="H79" s="494"/>
      <c r="I79" s="495">
        <f t="shared" si="5"/>
        <v>0</v>
      </c>
      <c r="J79" s="496"/>
      <c r="K79" s="496"/>
      <c r="L79" s="496"/>
      <c r="M79" s="496"/>
      <c r="N79" s="497">
        <f t="shared" si="6"/>
        <v>0</v>
      </c>
      <c r="O79" s="498"/>
    </row>
    <row r="80" spans="1:15" x14ac:dyDescent="0.3">
      <c r="A80" s="491"/>
      <c r="B80" s="492"/>
      <c r="C80" s="493"/>
      <c r="D80" s="652"/>
      <c r="E80" s="652"/>
      <c r="F80" s="494"/>
      <c r="G80" s="494"/>
      <c r="H80" s="494"/>
      <c r="I80" s="495">
        <f t="shared" si="5"/>
        <v>0</v>
      </c>
      <c r="J80" s="496"/>
      <c r="K80" s="496"/>
      <c r="L80" s="496"/>
      <c r="M80" s="496"/>
      <c r="N80" s="497">
        <f t="shared" si="6"/>
        <v>0</v>
      </c>
      <c r="O80" s="498"/>
    </row>
    <row r="81" spans="1:15" x14ac:dyDescent="0.3">
      <c r="A81" s="491"/>
      <c r="B81" s="492"/>
      <c r="C81" s="493"/>
      <c r="D81" s="652"/>
      <c r="E81" s="652"/>
      <c r="F81" s="494"/>
      <c r="G81" s="494"/>
      <c r="H81" s="494"/>
      <c r="I81" s="495">
        <f t="shared" si="5"/>
        <v>0</v>
      </c>
      <c r="J81" s="496"/>
      <c r="K81" s="496"/>
      <c r="L81" s="496"/>
      <c r="M81" s="496"/>
      <c r="N81" s="497">
        <f t="shared" si="6"/>
        <v>0</v>
      </c>
      <c r="O81" s="498"/>
    </row>
    <row r="82" spans="1:15" x14ac:dyDescent="0.3">
      <c r="A82" s="491"/>
      <c r="B82" s="492"/>
      <c r="C82" s="493"/>
      <c r="D82" s="652"/>
      <c r="E82" s="652"/>
      <c r="F82" s="494"/>
      <c r="G82" s="494"/>
      <c r="H82" s="494"/>
      <c r="I82" s="495">
        <f t="shared" si="5"/>
        <v>0</v>
      </c>
      <c r="J82" s="496"/>
      <c r="K82" s="496"/>
      <c r="L82" s="496"/>
      <c r="M82" s="496"/>
      <c r="N82" s="497">
        <f t="shared" si="6"/>
        <v>0</v>
      </c>
      <c r="O82" s="498"/>
    </row>
    <row r="83" spans="1:15" x14ac:dyDescent="0.3">
      <c r="A83" s="491"/>
      <c r="B83" s="492"/>
      <c r="C83" s="493"/>
      <c r="D83" s="652"/>
      <c r="E83" s="652"/>
      <c r="F83" s="494"/>
      <c r="G83" s="494"/>
      <c r="H83" s="494"/>
      <c r="I83" s="495">
        <f t="shared" si="5"/>
        <v>0</v>
      </c>
      <c r="J83" s="496"/>
      <c r="K83" s="496"/>
      <c r="L83" s="496"/>
      <c r="M83" s="496"/>
      <c r="N83" s="497">
        <f t="shared" si="6"/>
        <v>0</v>
      </c>
      <c r="O83" s="498"/>
    </row>
    <row r="84" spans="1:15" x14ac:dyDescent="0.3">
      <c r="A84" s="491"/>
      <c r="B84" s="492"/>
      <c r="C84" s="493"/>
      <c r="D84" s="652"/>
      <c r="E84" s="652"/>
      <c r="F84" s="494"/>
      <c r="G84" s="494"/>
      <c r="H84" s="494"/>
      <c r="I84" s="495">
        <f t="shared" si="5"/>
        <v>0</v>
      </c>
      <c r="J84" s="496"/>
      <c r="K84" s="496"/>
      <c r="L84" s="496"/>
      <c r="M84" s="496"/>
      <c r="N84" s="497">
        <f t="shared" si="6"/>
        <v>0</v>
      </c>
      <c r="O84" s="498"/>
    </row>
    <row r="85" spans="1:15" x14ac:dyDescent="0.3">
      <c r="A85" s="491"/>
      <c r="B85" s="492"/>
      <c r="C85" s="493"/>
      <c r="D85" s="652"/>
      <c r="E85" s="652"/>
      <c r="F85" s="494"/>
      <c r="G85" s="494"/>
      <c r="H85" s="494"/>
      <c r="I85" s="495">
        <f t="shared" si="5"/>
        <v>0</v>
      </c>
      <c r="J85" s="496"/>
      <c r="K85" s="496"/>
      <c r="L85" s="496"/>
      <c r="M85" s="496"/>
      <c r="N85" s="497">
        <f t="shared" si="6"/>
        <v>0</v>
      </c>
      <c r="O85" s="498"/>
    </row>
    <row r="86" spans="1:15" x14ac:dyDescent="0.3">
      <c r="A86" s="491"/>
      <c r="B86" s="492"/>
      <c r="C86" s="493"/>
      <c r="D86" s="652"/>
      <c r="E86" s="652"/>
      <c r="F86" s="494"/>
      <c r="G86" s="494"/>
      <c r="H86" s="494"/>
      <c r="I86" s="495">
        <f t="shared" si="5"/>
        <v>0</v>
      </c>
      <c r="J86" s="496"/>
      <c r="K86" s="496"/>
      <c r="L86" s="496"/>
      <c r="M86" s="496"/>
      <c r="N86" s="497">
        <f t="shared" si="6"/>
        <v>0</v>
      </c>
      <c r="O86" s="498"/>
    </row>
    <row r="87" spans="1:15" x14ac:dyDescent="0.3">
      <c r="A87" s="491"/>
      <c r="B87" s="492"/>
      <c r="C87" s="493"/>
      <c r="D87" s="652"/>
      <c r="E87" s="652"/>
      <c r="F87" s="494"/>
      <c r="G87" s="494"/>
      <c r="H87" s="494"/>
      <c r="I87" s="495">
        <f t="shared" si="5"/>
        <v>0</v>
      </c>
      <c r="J87" s="496"/>
      <c r="K87" s="496"/>
      <c r="L87" s="496"/>
      <c r="M87" s="496"/>
      <c r="N87" s="497">
        <f t="shared" si="6"/>
        <v>0</v>
      </c>
      <c r="O87" s="498"/>
    </row>
    <row r="88" spans="1:15" x14ac:dyDescent="0.3">
      <c r="A88" s="491"/>
      <c r="B88" s="492"/>
      <c r="C88" s="493"/>
      <c r="D88" s="652"/>
      <c r="E88" s="652"/>
      <c r="F88" s="494"/>
      <c r="G88" s="494"/>
      <c r="H88" s="494"/>
      <c r="I88" s="495">
        <f t="shared" si="5"/>
        <v>0</v>
      </c>
      <c r="J88" s="496"/>
      <c r="K88" s="496"/>
      <c r="L88" s="496"/>
      <c r="M88" s="496"/>
      <c r="N88" s="497">
        <f t="shared" si="6"/>
        <v>0</v>
      </c>
      <c r="O88" s="498"/>
    </row>
    <row r="89" spans="1:15" x14ac:dyDescent="0.3">
      <c r="A89" s="491"/>
      <c r="B89" s="492"/>
      <c r="C89" s="493"/>
      <c r="D89" s="652"/>
      <c r="E89" s="652"/>
      <c r="F89" s="494"/>
      <c r="G89" s="494"/>
      <c r="H89" s="494"/>
      <c r="I89" s="495">
        <f t="shared" si="5"/>
        <v>0</v>
      </c>
      <c r="J89" s="496"/>
      <c r="K89" s="496"/>
      <c r="L89" s="496"/>
      <c r="M89" s="496"/>
      <c r="N89" s="497">
        <f t="shared" si="6"/>
        <v>0</v>
      </c>
      <c r="O89" s="498"/>
    </row>
    <row r="90" spans="1:15" x14ac:dyDescent="0.3">
      <c r="A90" s="491"/>
      <c r="B90" s="492"/>
      <c r="C90" s="493"/>
      <c r="D90" s="652"/>
      <c r="E90" s="652"/>
      <c r="F90" s="494"/>
      <c r="G90" s="494"/>
      <c r="H90" s="494"/>
      <c r="I90" s="495">
        <f t="shared" si="5"/>
        <v>0</v>
      </c>
      <c r="J90" s="496"/>
      <c r="K90" s="496"/>
      <c r="L90" s="496"/>
      <c r="M90" s="496"/>
      <c r="N90" s="497">
        <f t="shared" si="6"/>
        <v>0</v>
      </c>
      <c r="O90" s="498"/>
    </row>
    <row r="91" spans="1:15" x14ac:dyDescent="0.3">
      <c r="A91" s="491"/>
      <c r="B91" s="492"/>
      <c r="C91" s="493"/>
      <c r="D91" s="652"/>
      <c r="E91" s="652"/>
      <c r="F91" s="494"/>
      <c r="G91" s="494"/>
      <c r="H91" s="494"/>
      <c r="I91" s="495">
        <f t="shared" si="5"/>
        <v>0</v>
      </c>
      <c r="J91" s="496"/>
      <c r="K91" s="496"/>
      <c r="L91" s="496"/>
      <c r="M91" s="496"/>
      <c r="N91" s="497">
        <f t="shared" si="6"/>
        <v>0</v>
      </c>
      <c r="O91" s="498"/>
    </row>
    <row r="92" spans="1:15" x14ac:dyDescent="0.3">
      <c r="A92" s="491"/>
      <c r="B92" s="492"/>
      <c r="C92" s="493"/>
      <c r="D92" s="652"/>
      <c r="E92" s="652"/>
      <c r="F92" s="494"/>
      <c r="G92" s="494"/>
      <c r="H92" s="494"/>
      <c r="I92" s="495">
        <f t="shared" si="5"/>
        <v>0</v>
      </c>
      <c r="J92" s="496"/>
      <c r="K92" s="496"/>
      <c r="L92" s="496"/>
      <c r="M92" s="496"/>
      <c r="N92" s="497">
        <f t="shared" si="6"/>
        <v>0</v>
      </c>
      <c r="O92" s="498"/>
    </row>
    <row r="93" spans="1:15" x14ac:dyDescent="0.3">
      <c r="A93" s="491"/>
      <c r="B93" s="492"/>
      <c r="C93" s="493"/>
      <c r="D93" s="652"/>
      <c r="E93" s="652"/>
      <c r="F93" s="494"/>
      <c r="G93" s="494"/>
      <c r="H93" s="494"/>
      <c r="I93" s="495">
        <f t="shared" si="5"/>
        <v>0</v>
      </c>
      <c r="J93" s="496"/>
      <c r="K93" s="496"/>
      <c r="L93" s="496"/>
      <c r="M93" s="496"/>
      <c r="N93" s="497">
        <f t="shared" si="6"/>
        <v>0</v>
      </c>
      <c r="O93" s="498"/>
    </row>
    <row r="94" spans="1:15" x14ac:dyDescent="0.3">
      <c r="A94" s="491"/>
      <c r="B94" s="492"/>
      <c r="C94" s="493"/>
      <c r="D94" s="652"/>
      <c r="E94" s="652"/>
      <c r="F94" s="494"/>
      <c r="G94" s="494"/>
      <c r="H94" s="494"/>
      <c r="I94" s="495">
        <f t="shared" si="5"/>
        <v>0</v>
      </c>
      <c r="J94" s="496"/>
      <c r="K94" s="496"/>
      <c r="L94" s="496"/>
      <c r="M94" s="496"/>
      <c r="N94" s="497">
        <f t="shared" si="6"/>
        <v>0</v>
      </c>
      <c r="O94" s="498"/>
    </row>
    <row r="95" spans="1:15" x14ac:dyDescent="0.3">
      <c r="A95" s="491"/>
      <c r="B95" s="492"/>
      <c r="C95" s="493"/>
      <c r="D95" s="652"/>
      <c r="E95" s="652"/>
      <c r="F95" s="494"/>
      <c r="G95" s="494"/>
      <c r="H95" s="494"/>
      <c r="I95" s="495">
        <f t="shared" si="5"/>
        <v>0</v>
      </c>
      <c r="J95" s="496"/>
      <c r="K95" s="496"/>
      <c r="L95" s="496"/>
      <c r="M95" s="496"/>
      <c r="N95" s="497">
        <f t="shared" si="6"/>
        <v>0</v>
      </c>
      <c r="O95" s="498"/>
    </row>
    <row r="96" spans="1:15" x14ac:dyDescent="0.3">
      <c r="A96" s="491"/>
      <c r="B96" s="492"/>
      <c r="C96" s="493"/>
      <c r="D96" s="652"/>
      <c r="E96" s="652"/>
      <c r="F96" s="494"/>
      <c r="G96" s="494"/>
      <c r="H96" s="494"/>
      <c r="I96" s="495">
        <f t="shared" si="5"/>
        <v>0</v>
      </c>
      <c r="J96" s="496"/>
      <c r="K96" s="496"/>
      <c r="L96" s="496"/>
      <c r="M96" s="496"/>
      <c r="N96" s="497">
        <f t="shared" si="6"/>
        <v>0</v>
      </c>
      <c r="O96" s="498"/>
    </row>
    <row r="97" spans="1:15" x14ac:dyDescent="0.3">
      <c r="A97" s="491"/>
      <c r="B97" s="492"/>
      <c r="C97" s="493"/>
      <c r="D97" s="652"/>
      <c r="E97" s="652"/>
      <c r="F97" s="494"/>
      <c r="G97" s="494"/>
      <c r="H97" s="494"/>
      <c r="I97" s="495">
        <f t="shared" si="5"/>
        <v>0</v>
      </c>
      <c r="J97" s="496"/>
      <c r="K97" s="496"/>
      <c r="L97" s="496"/>
      <c r="M97" s="496"/>
      <c r="N97" s="497">
        <f t="shared" si="6"/>
        <v>0</v>
      </c>
      <c r="O97" s="498"/>
    </row>
    <row r="98" spans="1:15" x14ac:dyDescent="0.3">
      <c r="A98" s="491"/>
      <c r="B98" s="492"/>
      <c r="C98" s="493"/>
      <c r="D98" s="652"/>
      <c r="E98" s="652"/>
      <c r="F98" s="494"/>
      <c r="G98" s="494"/>
      <c r="H98" s="494"/>
      <c r="I98" s="495">
        <f t="shared" si="5"/>
        <v>0</v>
      </c>
      <c r="J98" s="496"/>
      <c r="K98" s="496"/>
      <c r="L98" s="496"/>
      <c r="M98" s="496"/>
      <c r="N98" s="497">
        <f t="shared" si="6"/>
        <v>0</v>
      </c>
      <c r="O98" s="498"/>
    </row>
    <row r="99" spans="1:15" x14ac:dyDescent="0.3">
      <c r="A99" s="491"/>
      <c r="B99" s="492"/>
      <c r="C99" s="493"/>
      <c r="D99" s="652"/>
      <c r="E99" s="652"/>
      <c r="F99" s="494"/>
      <c r="G99" s="494"/>
      <c r="H99" s="494"/>
      <c r="I99" s="495">
        <f t="shared" ref="I99:I133" si="7">G99+H99</f>
        <v>0</v>
      </c>
      <c r="J99" s="496"/>
      <c r="K99" s="496"/>
      <c r="L99" s="496"/>
      <c r="M99" s="496"/>
      <c r="N99" s="497">
        <f t="shared" ref="N99:N133" si="8">(0.05*J99)+(0.2*K99)+(0.5*L99)+M99</f>
        <v>0</v>
      </c>
      <c r="O99" s="498"/>
    </row>
    <row r="100" spans="1:15" x14ac:dyDescent="0.3">
      <c r="A100" s="491"/>
      <c r="B100" s="492"/>
      <c r="C100" s="493"/>
      <c r="D100" s="652"/>
      <c r="E100" s="652"/>
      <c r="F100" s="494"/>
      <c r="G100" s="494"/>
      <c r="H100" s="494"/>
      <c r="I100" s="495">
        <f t="shared" si="7"/>
        <v>0</v>
      </c>
      <c r="J100" s="496"/>
      <c r="K100" s="496"/>
      <c r="L100" s="496"/>
      <c r="M100" s="496"/>
      <c r="N100" s="497">
        <f t="shared" si="8"/>
        <v>0</v>
      </c>
      <c r="O100" s="498"/>
    </row>
    <row r="101" spans="1:15" x14ac:dyDescent="0.3">
      <c r="A101" s="491"/>
      <c r="B101" s="492"/>
      <c r="C101" s="493"/>
      <c r="D101" s="652"/>
      <c r="E101" s="652"/>
      <c r="F101" s="494"/>
      <c r="G101" s="494"/>
      <c r="H101" s="494"/>
      <c r="I101" s="495">
        <f t="shared" si="7"/>
        <v>0</v>
      </c>
      <c r="J101" s="496"/>
      <c r="K101" s="496"/>
      <c r="L101" s="496"/>
      <c r="M101" s="496"/>
      <c r="N101" s="497">
        <f t="shared" si="8"/>
        <v>0</v>
      </c>
      <c r="O101" s="498"/>
    </row>
    <row r="102" spans="1:15" x14ac:dyDescent="0.3">
      <c r="A102" s="491"/>
      <c r="B102" s="492"/>
      <c r="C102" s="493"/>
      <c r="D102" s="652"/>
      <c r="E102" s="652"/>
      <c r="F102" s="494"/>
      <c r="G102" s="494"/>
      <c r="H102" s="494"/>
      <c r="I102" s="495">
        <f t="shared" si="7"/>
        <v>0</v>
      </c>
      <c r="J102" s="496"/>
      <c r="K102" s="496"/>
      <c r="L102" s="496"/>
      <c r="M102" s="496"/>
      <c r="N102" s="497">
        <f t="shared" si="8"/>
        <v>0</v>
      </c>
      <c r="O102" s="498"/>
    </row>
    <row r="103" spans="1:15" x14ac:dyDescent="0.3">
      <c r="A103" s="491"/>
      <c r="B103" s="492"/>
      <c r="C103" s="493"/>
      <c r="D103" s="652"/>
      <c r="E103" s="652"/>
      <c r="F103" s="494"/>
      <c r="G103" s="494"/>
      <c r="H103" s="494"/>
      <c r="I103" s="495">
        <f t="shared" si="7"/>
        <v>0</v>
      </c>
      <c r="J103" s="496"/>
      <c r="K103" s="496"/>
      <c r="L103" s="496"/>
      <c r="M103" s="496"/>
      <c r="N103" s="497">
        <f t="shared" si="8"/>
        <v>0</v>
      </c>
      <c r="O103" s="498"/>
    </row>
    <row r="104" spans="1:15" x14ac:dyDescent="0.3">
      <c r="A104" s="491"/>
      <c r="B104" s="492"/>
      <c r="C104" s="493"/>
      <c r="D104" s="652"/>
      <c r="E104" s="652"/>
      <c r="F104" s="494"/>
      <c r="G104" s="494"/>
      <c r="H104" s="494"/>
      <c r="I104" s="495">
        <f t="shared" si="7"/>
        <v>0</v>
      </c>
      <c r="J104" s="496"/>
      <c r="K104" s="496"/>
      <c r="L104" s="496"/>
      <c r="M104" s="496"/>
      <c r="N104" s="497">
        <f t="shared" si="8"/>
        <v>0</v>
      </c>
      <c r="O104" s="498"/>
    </row>
    <row r="105" spans="1:15" x14ac:dyDescent="0.3">
      <c r="A105" s="491"/>
      <c r="B105" s="492"/>
      <c r="C105" s="493"/>
      <c r="D105" s="652"/>
      <c r="E105" s="652"/>
      <c r="F105" s="494"/>
      <c r="G105" s="494"/>
      <c r="H105" s="494"/>
      <c r="I105" s="495">
        <f t="shared" si="7"/>
        <v>0</v>
      </c>
      <c r="J105" s="496"/>
      <c r="K105" s="496"/>
      <c r="L105" s="496"/>
      <c r="M105" s="496"/>
      <c r="N105" s="497">
        <f t="shared" si="8"/>
        <v>0</v>
      </c>
      <c r="O105" s="498"/>
    </row>
    <row r="106" spans="1:15" x14ac:dyDescent="0.3">
      <c r="A106" s="491"/>
      <c r="B106" s="492"/>
      <c r="C106" s="493"/>
      <c r="D106" s="652"/>
      <c r="E106" s="652"/>
      <c r="F106" s="494"/>
      <c r="G106" s="494"/>
      <c r="H106" s="494"/>
      <c r="I106" s="495">
        <f t="shared" si="7"/>
        <v>0</v>
      </c>
      <c r="J106" s="496"/>
      <c r="K106" s="496"/>
      <c r="L106" s="496"/>
      <c r="M106" s="496"/>
      <c r="N106" s="497">
        <f t="shared" si="8"/>
        <v>0</v>
      </c>
      <c r="O106" s="498"/>
    </row>
    <row r="107" spans="1:15" x14ac:dyDescent="0.3">
      <c r="A107" s="491"/>
      <c r="B107" s="492"/>
      <c r="C107" s="493"/>
      <c r="D107" s="652"/>
      <c r="E107" s="652"/>
      <c r="F107" s="494"/>
      <c r="G107" s="494"/>
      <c r="H107" s="494"/>
      <c r="I107" s="495">
        <f t="shared" si="7"/>
        <v>0</v>
      </c>
      <c r="J107" s="496"/>
      <c r="K107" s="496"/>
      <c r="L107" s="496"/>
      <c r="M107" s="496"/>
      <c r="N107" s="497">
        <f t="shared" si="8"/>
        <v>0</v>
      </c>
      <c r="O107" s="498"/>
    </row>
    <row r="108" spans="1:15" x14ac:dyDescent="0.3">
      <c r="A108" s="491"/>
      <c r="B108" s="492"/>
      <c r="C108" s="493"/>
      <c r="D108" s="652"/>
      <c r="E108" s="652"/>
      <c r="F108" s="494"/>
      <c r="G108" s="494"/>
      <c r="H108" s="494"/>
      <c r="I108" s="495">
        <f t="shared" si="7"/>
        <v>0</v>
      </c>
      <c r="J108" s="496"/>
      <c r="K108" s="496"/>
      <c r="L108" s="496"/>
      <c r="M108" s="496"/>
      <c r="N108" s="497">
        <f t="shared" si="8"/>
        <v>0</v>
      </c>
      <c r="O108" s="498"/>
    </row>
    <row r="109" spans="1:15" x14ac:dyDescent="0.3">
      <c r="A109" s="491"/>
      <c r="B109" s="492"/>
      <c r="C109" s="493"/>
      <c r="D109" s="652"/>
      <c r="E109" s="652"/>
      <c r="F109" s="494"/>
      <c r="G109" s="494"/>
      <c r="H109" s="494"/>
      <c r="I109" s="495">
        <f t="shared" si="7"/>
        <v>0</v>
      </c>
      <c r="J109" s="496"/>
      <c r="K109" s="496"/>
      <c r="L109" s="496"/>
      <c r="M109" s="496"/>
      <c r="N109" s="497">
        <f t="shared" si="8"/>
        <v>0</v>
      </c>
      <c r="O109" s="498"/>
    </row>
    <row r="110" spans="1:15" x14ac:dyDescent="0.3">
      <c r="A110" s="491"/>
      <c r="B110" s="492"/>
      <c r="C110" s="493"/>
      <c r="D110" s="652"/>
      <c r="E110" s="652"/>
      <c r="F110" s="494"/>
      <c r="G110" s="494"/>
      <c r="H110" s="494"/>
      <c r="I110" s="495">
        <f t="shared" si="7"/>
        <v>0</v>
      </c>
      <c r="J110" s="496"/>
      <c r="K110" s="496"/>
      <c r="L110" s="496"/>
      <c r="M110" s="496"/>
      <c r="N110" s="497">
        <f t="shared" si="8"/>
        <v>0</v>
      </c>
      <c r="O110" s="498"/>
    </row>
    <row r="111" spans="1:15" x14ac:dyDescent="0.3">
      <c r="A111" s="491"/>
      <c r="B111" s="492"/>
      <c r="C111" s="493"/>
      <c r="D111" s="652"/>
      <c r="E111" s="652"/>
      <c r="F111" s="494"/>
      <c r="G111" s="494"/>
      <c r="H111" s="494"/>
      <c r="I111" s="495">
        <f t="shared" si="7"/>
        <v>0</v>
      </c>
      <c r="J111" s="496"/>
      <c r="K111" s="496"/>
      <c r="L111" s="496"/>
      <c r="M111" s="496"/>
      <c r="N111" s="497">
        <f t="shared" si="8"/>
        <v>0</v>
      </c>
      <c r="O111" s="498"/>
    </row>
    <row r="112" spans="1:15" x14ac:dyDescent="0.3">
      <c r="A112" s="491"/>
      <c r="B112" s="492"/>
      <c r="C112" s="493"/>
      <c r="D112" s="652"/>
      <c r="E112" s="652"/>
      <c r="F112" s="494"/>
      <c r="G112" s="494"/>
      <c r="H112" s="494"/>
      <c r="I112" s="495">
        <f t="shared" si="7"/>
        <v>0</v>
      </c>
      <c r="J112" s="496"/>
      <c r="K112" s="496"/>
      <c r="L112" s="496"/>
      <c r="M112" s="496"/>
      <c r="N112" s="497">
        <f t="shared" si="8"/>
        <v>0</v>
      </c>
      <c r="O112" s="498"/>
    </row>
    <row r="113" spans="1:15" x14ac:dyDescent="0.3">
      <c r="A113" s="491"/>
      <c r="B113" s="492"/>
      <c r="C113" s="493"/>
      <c r="D113" s="652"/>
      <c r="E113" s="652"/>
      <c r="F113" s="494"/>
      <c r="G113" s="494"/>
      <c r="H113" s="494"/>
      <c r="I113" s="495">
        <f t="shared" si="7"/>
        <v>0</v>
      </c>
      <c r="J113" s="496"/>
      <c r="K113" s="496"/>
      <c r="L113" s="496"/>
      <c r="M113" s="496"/>
      <c r="N113" s="497">
        <f t="shared" si="8"/>
        <v>0</v>
      </c>
      <c r="O113" s="498"/>
    </row>
    <row r="114" spans="1:15" x14ac:dyDescent="0.3">
      <c r="A114" s="491"/>
      <c r="B114" s="492"/>
      <c r="C114" s="493"/>
      <c r="D114" s="652"/>
      <c r="E114" s="652"/>
      <c r="F114" s="494"/>
      <c r="G114" s="494"/>
      <c r="H114" s="494"/>
      <c r="I114" s="495">
        <f t="shared" si="7"/>
        <v>0</v>
      </c>
      <c r="J114" s="496"/>
      <c r="K114" s="496"/>
      <c r="L114" s="496"/>
      <c r="M114" s="496"/>
      <c r="N114" s="497">
        <f t="shared" si="8"/>
        <v>0</v>
      </c>
      <c r="O114" s="498"/>
    </row>
    <row r="115" spans="1:15" x14ac:dyDescent="0.3">
      <c r="A115" s="491"/>
      <c r="B115" s="492"/>
      <c r="C115" s="493"/>
      <c r="D115" s="652"/>
      <c r="E115" s="652"/>
      <c r="F115" s="494"/>
      <c r="G115" s="494"/>
      <c r="H115" s="494"/>
      <c r="I115" s="495">
        <f t="shared" si="7"/>
        <v>0</v>
      </c>
      <c r="J115" s="496"/>
      <c r="K115" s="496"/>
      <c r="L115" s="496"/>
      <c r="M115" s="496"/>
      <c r="N115" s="497">
        <f t="shared" si="8"/>
        <v>0</v>
      </c>
      <c r="O115" s="498"/>
    </row>
    <row r="116" spans="1:15" x14ac:dyDescent="0.3">
      <c r="A116" s="491"/>
      <c r="B116" s="492"/>
      <c r="C116" s="493"/>
      <c r="D116" s="652"/>
      <c r="E116" s="652"/>
      <c r="F116" s="494"/>
      <c r="G116" s="494"/>
      <c r="H116" s="494"/>
      <c r="I116" s="495">
        <f t="shared" si="7"/>
        <v>0</v>
      </c>
      <c r="J116" s="496"/>
      <c r="K116" s="496"/>
      <c r="L116" s="496"/>
      <c r="M116" s="496"/>
      <c r="N116" s="497">
        <f t="shared" si="8"/>
        <v>0</v>
      </c>
      <c r="O116" s="498"/>
    </row>
    <row r="117" spans="1:15" x14ac:dyDescent="0.3">
      <c r="A117" s="491"/>
      <c r="B117" s="492"/>
      <c r="C117" s="493"/>
      <c r="D117" s="652"/>
      <c r="E117" s="652"/>
      <c r="F117" s="494"/>
      <c r="G117" s="494"/>
      <c r="H117" s="494"/>
      <c r="I117" s="495">
        <f t="shared" si="7"/>
        <v>0</v>
      </c>
      <c r="J117" s="496"/>
      <c r="K117" s="496"/>
      <c r="L117" s="496"/>
      <c r="M117" s="496"/>
      <c r="N117" s="497">
        <f t="shared" si="8"/>
        <v>0</v>
      </c>
      <c r="O117" s="498"/>
    </row>
    <row r="118" spans="1:15" x14ac:dyDescent="0.3">
      <c r="A118" s="491"/>
      <c r="B118" s="492"/>
      <c r="C118" s="493"/>
      <c r="D118" s="652"/>
      <c r="E118" s="652"/>
      <c r="F118" s="494"/>
      <c r="G118" s="494"/>
      <c r="H118" s="494"/>
      <c r="I118" s="495">
        <f t="shared" si="7"/>
        <v>0</v>
      </c>
      <c r="J118" s="496"/>
      <c r="K118" s="496"/>
      <c r="L118" s="496"/>
      <c r="M118" s="496"/>
      <c r="N118" s="497">
        <f t="shared" si="8"/>
        <v>0</v>
      </c>
      <c r="O118" s="498"/>
    </row>
    <row r="119" spans="1:15" x14ac:dyDescent="0.3">
      <c r="A119" s="491"/>
      <c r="B119" s="492"/>
      <c r="C119" s="493"/>
      <c r="D119" s="652"/>
      <c r="E119" s="652"/>
      <c r="F119" s="494"/>
      <c r="G119" s="494"/>
      <c r="H119" s="494"/>
      <c r="I119" s="495">
        <f t="shared" si="7"/>
        <v>0</v>
      </c>
      <c r="J119" s="496"/>
      <c r="K119" s="496"/>
      <c r="L119" s="496"/>
      <c r="M119" s="496"/>
      <c r="N119" s="497">
        <f t="shared" si="8"/>
        <v>0</v>
      </c>
      <c r="O119" s="498"/>
    </row>
    <row r="120" spans="1:15" x14ac:dyDescent="0.3">
      <c r="A120" s="491"/>
      <c r="B120" s="492"/>
      <c r="C120" s="493"/>
      <c r="D120" s="652"/>
      <c r="E120" s="652"/>
      <c r="F120" s="494"/>
      <c r="G120" s="494"/>
      <c r="H120" s="494"/>
      <c r="I120" s="495">
        <f t="shared" si="7"/>
        <v>0</v>
      </c>
      <c r="J120" s="496"/>
      <c r="K120" s="496"/>
      <c r="L120" s="496"/>
      <c r="M120" s="496"/>
      <c r="N120" s="497">
        <f t="shared" si="8"/>
        <v>0</v>
      </c>
      <c r="O120" s="498"/>
    </row>
    <row r="121" spans="1:15" x14ac:dyDescent="0.3">
      <c r="A121" s="491"/>
      <c r="B121" s="492"/>
      <c r="C121" s="493"/>
      <c r="D121" s="652"/>
      <c r="E121" s="652"/>
      <c r="F121" s="494"/>
      <c r="G121" s="494"/>
      <c r="H121" s="494"/>
      <c r="I121" s="495">
        <f t="shared" si="7"/>
        <v>0</v>
      </c>
      <c r="J121" s="496"/>
      <c r="K121" s="496"/>
      <c r="L121" s="496"/>
      <c r="M121" s="496"/>
      <c r="N121" s="497">
        <f t="shared" si="8"/>
        <v>0</v>
      </c>
      <c r="O121" s="498"/>
    </row>
    <row r="122" spans="1:15" x14ac:dyDescent="0.3">
      <c r="A122" s="491"/>
      <c r="B122" s="492"/>
      <c r="C122" s="493"/>
      <c r="D122" s="652"/>
      <c r="E122" s="652"/>
      <c r="F122" s="494"/>
      <c r="G122" s="494"/>
      <c r="H122" s="494"/>
      <c r="I122" s="495">
        <f t="shared" si="7"/>
        <v>0</v>
      </c>
      <c r="J122" s="496"/>
      <c r="K122" s="496"/>
      <c r="L122" s="496"/>
      <c r="M122" s="496"/>
      <c r="N122" s="497">
        <f t="shared" si="8"/>
        <v>0</v>
      </c>
      <c r="O122" s="498"/>
    </row>
    <row r="123" spans="1:15" x14ac:dyDescent="0.3">
      <c r="A123" s="491"/>
      <c r="B123" s="492"/>
      <c r="C123" s="493"/>
      <c r="D123" s="652"/>
      <c r="E123" s="652"/>
      <c r="F123" s="494"/>
      <c r="G123" s="494"/>
      <c r="H123" s="494"/>
      <c r="I123" s="495">
        <f t="shared" si="7"/>
        <v>0</v>
      </c>
      <c r="J123" s="496"/>
      <c r="K123" s="496"/>
      <c r="L123" s="496"/>
      <c r="M123" s="496"/>
      <c r="N123" s="497">
        <f t="shared" si="8"/>
        <v>0</v>
      </c>
      <c r="O123" s="498"/>
    </row>
    <row r="124" spans="1:15" x14ac:dyDescent="0.3">
      <c r="A124" s="491"/>
      <c r="B124" s="492"/>
      <c r="C124" s="493"/>
      <c r="D124" s="652"/>
      <c r="E124" s="652"/>
      <c r="F124" s="494"/>
      <c r="G124" s="494"/>
      <c r="H124" s="494"/>
      <c r="I124" s="495">
        <f t="shared" si="7"/>
        <v>0</v>
      </c>
      <c r="J124" s="496"/>
      <c r="K124" s="496"/>
      <c r="L124" s="496"/>
      <c r="M124" s="496"/>
      <c r="N124" s="497">
        <f t="shared" si="8"/>
        <v>0</v>
      </c>
      <c r="O124" s="498"/>
    </row>
    <row r="125" spans="1:15" x14ac:dyDescent="0.3">
      <c r="A125" s="491"/>
      <c r="B125" s="492"/>
      <c r="C125" s="493"/>
      <c r="D125" s="652"/>
      <c r="E125" s="652"/>
      <c r="F125" s="494"/>
      <c r="G125" s="494"/>
      <c r="H125" s="494"/>
      <c r="I125" s="495">
        <f t="shared" si="7"/>
        <v>0</v>
      </c>
      <c r="J125" s="496"/>
      <c r="K125" s="496"/>
      <c r="L125" s="496"/>
      <c r="M125" s="496"/>
      <c r="N125" s="497">
        <f t="shared" si="8"/>
        <v>0</v>
      </c>
      <c r="O125" s="498"/>
    </row>
    <row r="126" spans="1:15" x14ac:dyDescent="0.3">
      <c r="A126" s="491"/>
      <c r="B126" s="492"/>
      <c r="C126" s="493"/>
      <c r="D126" s="652"/>
      <c r="E126" s="652"/>
      <c r="F126" s="494"/>
      <c r="G126" s="494"/>
      <c r="H126" s="494"/>
      <c r="I126" s="495">
        <f t="shared" si="7"/>
        <v>0</v>
      </c>
      <c r="J126" s="496"/>
      <c r="K126" s="496"/>
      <c r="L126" s="496"/>
      <c r="M126" s="496"/>
      <c r="N126" s="497">
        <f t="shared" si="8"/>
        <v>0</v>
      </c>
      <c r="O126" s="498"/>
    </row>
    <row r="127" spans="1:15" x14ac:dyDescent="0.3">
      <c r="A127" s="491"/>
      <c r="B127" s="492"/>
      <c r="C127" s="493"/>
      <c r="D127" s="652"/>
      <c r="E127" s="652"/>
      <c r="F127" s="494"/>
      <c r="G127" s="494"/>
      <c r="H127" s="494"/>
      <c r="I127" s="495">
        <f t="shared" si="7"/>
        <v>0</v>
      </c>
      <c r="J127" s="496"/>
      <c r="K127" s="496"/>
      <c r="L127" s="496"/>
      <c r="M127" s="496"/>
      <c r="N127" s="497">
        <f t="shared" si="8"/>
        <v>0</v>
      </c>
      <c r="O127" s="498"/>
    </row>
    <row r="128" spans="1:15" x14ac:dyDescent="0.3">
      <c r="A128" s="491"/>
      <c r="B128" s="492"/>
      <c r="C128" s="493"/>
      <c r="D128" s="652"/>
      <c r="E128" s="652"/>
      <c r="F128" s="494"/>
      <c r="G128" s="494"/>
      <c r="H128" s="494"/>
      <c r="I128" s="495">
        <f t="shared" si="7"/>
        <v>0</v>
      </c>
      <c r="J128" s="496"/>
      <c r="K128" s="496"/>
      <c r="L128" s="496"/>
      <c r="M128" s="496"/>
      <c r="N128" s="497">
        <f t="shared" si="8"/>
        <v>0</v>
      </c>
      <c r="O128" s="498"/>
    </row>
    <row r="129" spans="1:15" x14ac:dyDescent="0.3">
      <c r="A129" s="491"/>
      <c r="B129" s="492"/>
      <c r="C129" s="493"/>
      <c r="D129" s="652"/>
      <c r="E129" s="652"/>
      <c r="F129" s="494"/>
      <c r="G129" s="494"/>
      <c r="H129" s="494"/>
      <c r="I129" s="495">
        <f t="shared" si="7"/>
        <v>0</v>
      </c>
      <c r="J129" s="496"/>
      <c r="K129" s="496"/>
      <c r="L129" s="496"/>
      <c r="M129" s="496"/>
      <c r="N129" s="497">
        <f t="shared" si="8"/>
        <v>0</v>
      </c>
      <c r="O129" s="498"/>
    </row>
    <row r="130" spans="1:15" x14ac:dyDescent="0.3">
      <c r="A130" s="491"/>
      <c r="B130" s="492"/>
      <c r="C130" s="493"/>
      <c r="D130" s="652"/>
      <c r="E130" s="652"/>
      <c r="F130" s="494"/>
      <c r="G130" s="494"/>
      <c r="H130" s="494"/>
      <c r="I130" s="495">
        <f t="shared" si="7"/>
        <v>0</v>
      </c>
      <c r="J130" s="496"/>
      <c r="K130" s="496"/>
      <c r="L130" s="496"/>
      <c r="M130" s="496"/>
      <c r="N130" s="497">
        <f t="shared" si="8"/>
        <v>0</v>
      </c>
      <c r="O130" s="498"/>
    </row>
    <row r="131" spans="1:15" x14ac:dyDescent="0.3">
      <c r="A131" s="491"/>
      <c r="B131" s="492"/>
      <c r="C131" s="493"/>
      <c r="D131" s="652"/>
      <c r="E131" s="652"/>
      <c r="F131" s="494"/>
      <c r="G131" s="494"/>
      <c r="H131" s="494"/>
      <c r="I131" s="495">
        <f t="shared" si="7"/>
        <v>0</v>
      </c>
      <c r="J131" s="496"/>
      <c r="K131" s="496"/>
      <c r="L131" s="496"/>
      <c r="M131" s="496"/>
      <c r="N131" s="497">
        <f t="shared" si="8"/>
        <v>0</v>
      </c>
      <c r="O131" s="498"/>
    </row>
    <row r="132" spans="1:15" x14ac:dyDescent="0.3">
      <c r="A132" s="491"/>
      <c r="B132" s="492"/>
      <c r="C132" s="493"/>
      <c r="D132" s="652"/>
      <c r="E132" s="652"/>
      <c r="F132" s="494"/>
      <c r="G132" s="494"/>
      <c r="H132" s="494"/>
      <c r="I132" s="495">
        <f t="shared" si="7"/>
        <v>0</v>
      </c>
      <c r="J132" s="496"/>
      <c r="K132" s="496"/>
      <c r="L132" s="496"/>
      <c r="M132" s="496"/>
      <c r="N132" s="497">
        <f t="shared" si="8"/>
        <v>0</v>
      </c>
      <c r="O132" s="498"/>
    </row>
    <row r="133" spans="1:15" x14ac:dyDescent="0.3">
      <c r="A133" s="491"/>
      <c r="B133" s="492"/>
      <c r="C133" s="493"/>
      <c r="D133" s="652"/>
      <c r="E133" s="652"/>
      <c r="F133" s="494"/>
      <c r="G133" s="494"/>
      <c r="H133" s="494"/>
      <c r="I133" s="495">
        <f t="shared" si="7"/>
        <v>0</v>
      </c>
      <c r="J133" s="496"/>
      <c r="K133" s="496"/>
      <c r="L133" s="496"/>
      <c r="M133" s="496"/>
      <c r="N133" s="497">
        <f t="shared" si="8"/>
        <v>0</v>
      </c>
      <c r="O133" s="498"/>
    </row>
    <row r="134" spans="1:15" x14ac:dyDescent="0.3">
      <c r="A134" s="491"/>
      <c r="B134" s="492"/>
      <c r="C134" s="493"/>
      <c r="D134" s="652"/>
      <c r="E134" s="652"/>
      <c r="F134" s="494"/>
      <c r="G134" s="494"/>
      <c r="H134" s="494"/>
      <c r="I134" s="495">
        <f t="shared" ref="I134:I195" si="9">G134+H134</f>
        <v>0</v>
      </c>
      <c r="J134" s="496"/>
      <c r="K134" s="496"/>
      <c r="L134" s="496"/>
      <c r="M134" s="496"/>
      <c r="N134" s="497">
        <f t="shared" ref="N134:N195" si="10">(0.05*J134)+(0.2*K134)+(0.5*L134)+M134</f>
        <v>0</v>
      </c>
      <c r="O134" s="498"/>
    </row>
    <row r="135" spans="1:15" x14ac:dyDescent="0.3">
      <c r="A135" s="491"/>
      <c r="B135" s="492"/>
      <c r="C135" s="493"/>
      <c r="D135" s="652"/>
      <c r="E135" s="652"/>
      <c r="F135" s="494"/>
      <c r="G135" s="494"/>
      <c r="H135" s="494"/>
      <c r="I135" s="495">
        <f t="shared" si="9"/>
        <v>0</v>
      </c>
      <c r="J135" s="496"/>
      <c r="K135" s="496"/>
      <c r="L135" s="496"/>
      <c r="M135" s="496"/>
      <c r="N135" s="497">
        <f t="shared" si="10"/>
        <v>0</v>
      </c>
      <c r="O135" s="498"/>
    </row>
    <row r="136" spans="1:15" x14ac:dyDescent="0.3">
      <c r="A136" s="491"/>
      <c r="B136" s="492"/>
      <c r="C136" s="493"/>
      <c r="D136" s="652"/>
      <c r="E136" s="652"/>
      <c r="F136" s="494"/>
      <c r="G136" s="494"/>
      <c r="H136" s="494"/>
      <c r="I136" s="495">
        <f t="shared" si="9"/>
        <v>0</v>
      </c>
      <c r="J136" s="496"/>
      <c r="K136" s="496"/>
      <c r="L136" s="496"/>
      <c r="M136" s="496"/>
      <c r="N136" s="497">
        <f t="shared" si="10"/>
        <v>0</v>
      </c>
      <c r="O136" s="498"/>
    </row>
    <row r="137" spans="1:15" x14ac:dyDescent="0.3">
      <c r="A137" s="491"/>
      <c r="B137" s="492"/>
      <c r="C137" s="493"/>
      <c r="D137" s="652"/>
      <c r="E137" s="652"/>
      <c r="F137" s="494"/>
      <c r="G137" s="494"/>
      <c r="H137" s="494"/>
      <c r="I137" s="495">
        <f t="shared" si="9"/>
        <v>0</v>
      </c>
      <c r="J137" s="496"/>
      <c r="K137" s="496"/>
      <c r="L137" s="496"/>
      <c r="M137" s="496"/>
      <c r="N137" s="497">
        <f t="shared" si="10"/>
        <v>0</v>
      </c>
      <c r="O137" s="498"/>
    </row>
    <row r="138" spans="1:15" x14ac:dyDescent="0.3">
      <c r="A138" s="491"/>
      <c r="B138" s="492"/>
      <c r="C138" s="493"/>
      <c r="D138" s="652"/>
      <c r="E138" s="652"/>
      <c r="F138" s="494"/>
      <c r="G138" s="494"/>
      <c r="H138" s="494"/>
      <c r="I138" s="495">
        <f t="shared" si="9"/>
        <v>0</v>
      </c>
      <c r="J138" s="496"/>
      <c r="K138" s="496"/>
      <c r="L138" s="496"/>
      <c r="M138" s="496"/>
      <c r="N138" s="497">
        <f t="shared" si="10"/>
        <v>0</v>
      </c>
      <c r="O138" s="498"/>
    </row>
    <row r="139" spans="1:15" x14ac:dyDescent="0.3">
      <c r="A139" s="491"/>
      <c r="B139" s="492"/>
      <c r="C139" s="493"/>
      <c r="D139" s="652"/>
      <c r="E139" s="652"/>
      <c r="F139" s="494"/>
      <c r="G139" s="494"/>
      <c r="H139" s="494"/>
      <c r="I139" s="495">
        <f t="shared" si="9"/>
        <v>0</v>
      </c>
      <c r="J139" s="496"/>
      <c r="K139" s="496"/>
      <c r="L139" s="496"/>
      <c r="M139" s="496"/>
      <c r="N139" s="497">
        <f t="shared" si="10"/>
        <v>0</v>
      </c>
      <c r="O139" s="498"/>
    </row>
    <row r="140" spans="1:15" x14ac:dyDescent="0.3">
      <c r="A140" s="491"/>
      <c r="B140" s="492"/>
      <c r="C140" s="493"/>
      <c r="D140" s="652"/>
      <c r="E140" s="652"/>
      <c r="F140" s="494"/>
      <c r="G140" s="494"/>
      <c r="H140" s="494"/>
      <c r="I140" s="495">
        <f t="shared" si="9"/>
        <v>0</v>
      </c>
      <c r="J140" s="496"/>
      <c r="K140" s="496"/>
      <c r="L140" s="496"/>
      <c r="M140" s="496"/>
      <c r="N140" s="497">
        <f t="shared" si="10"/>
        <v>0</v>
      </c>
      <c r="O140" s="498"/>
    </row>
    <row r="141" spans="1:15" x14ac:dyDescent="0.3">
      <c r="A141" s="491"/>
      <c r="B141" s="492"/>
      <c r="C141" s="493"/>
      <c r="D141" s="652"/>
      <c r="E141" s="652"/>
      <c r="F141" s="494"/>
      <c r="G141" s="494"/>
      <c r="H141" s="494"/>
      <c r="I141" s="495">
        <f t="shared" si="9"/>
        <v>0</v>
      </c>
      <c r="J141" s="496"/>
      <c r="K141" s="496"/>
      <c r="L141" s="496"/>
      <c r="M141" s="496"/>
      <c r="N141" s="497">
        <f t="shared" si="10"/>
        <v>0</v>
      </c>
      <c r="O141" s="498"/>
    </row>
    <row r="142" spans="1:15" x14ac:dyDescent="0.3">
      <c r="A142" s="491"/>
      <c r="B142" s="492"/>
      <c r="C142" s="493"/>
      <c r="D142" s="652"/>
      <c r="E142" s="652"/>
      <c r="F142" s="494"/>
      <c r="G142" s="494"/>
      <c r="H142" s="494"/>
      <c r="I142" s="495">
        <f t="shared" si="9"/>
        <v>0</v>
      </c>
      <c r="J142" s="496"/>
      <c r="K142" s="496"/>
      <c r="L142" s="496"/>
      <c r="M142" s="496"/>
      <c r="N142" s="497">
        <f t="shared" si="10"/>
        <v>0</v>
      </c>
      <c r="O142" s="498"/>
    </row>
    <row r="143" spans="1:15" x14ac:dyDescent="0.3">
      <c r="A143" s="491"/>
      <c r="B143" s="492"/>
      <c r="C143" s="493"/>
      <c r="D143" s="652"/>
      <c r="E143" s="652"/>
      <c r="F143" s="494"/>
      <c r="G143" s="494"/>
      <c r="H143" s="494"/>
      <c r="I143" s="495">
        <f t="shared" si="9"/>
        <v>0</v>
      </c>
      <c r="J143" s="496"/>
      <c r="K143" s="496"/>
      <c r="L143" s="496"/>
      <c r="M143" s="496"/>
      <c r="N143" s="497">
        <f t="shared" si="10"/>
        <v>0</v>
      </c>
      <c r="O143" s="498"/>
    </row>
    <row r="144" spans="1:15" x14ac:dyDescent="0.3">
      <c r="A144" s="491"/>
      <c r="B144" s="492"/>
      <c r="C144" s="493"/>
      <c r="D144" s="652"/>
      <c r="E144" s="652"/>
      <c r="F144" s="494"/>
      <c r="G144" s="494"/>
      <c r="H144" s="494"/>
      <c r="I144" s="495">
        <f t="shared" si="9"/>
        <v>0</v>
      </c>
      <c r="J144" s="496"/>
      <c r="K144" s="496"/>
      <c r="L144" s="496"/>
      <c r="M144" s="496"/>
      <c r="N144" s="497">
        <f t="shared" si="10"/>
        <v>0</v>
      </c>
      <c r="O144" s="498"/>
    </row>
    <row r="145" spans="1:15" x14ac:dyDescent="0.3">
      <c r="A145" s="491"/>
      <c r="B145" s="492"/>
      <c r="C145" s="493"/>
      <c r="D145" s="652"/>
      <c r="E145" s="652"/>
      <c r="F145" s="494"/>
      <c r="G145" s="494"/>
      <c r="H145" s="494"/>
      <c r="I145" s="495">
        <f t="shared" si="9"/>
        <v>0</v>
      </c>
      <c r="J145" s="496"/>
      <c r="K145" s="496"/>
      <c r="L145" s="496"/>
      <c r="M145" s="496"/>
      <c r="N145" s="497">
        <f t="shared" si="10"/>
        <v>0</v>
      </c>
      <c r="O145" s="498"/>
    </row>
    <row r="146" spans="1:15" x14ac:dyDescent="0.3">
      <c r="A146" s="491"/>
      <c r="B146" s="492"/>
      <c r="C146" s="493"/>
      <c r="D146" s="652"/>
      <c r="E146" s="652"/>
      <c r="F146" s="494"/>
      <c r="G146" s="494"/>
      <c r="H146" s="494"/>
      <c r="I146" s="495">
        <f t="shared" si="9"/>
        <v>0</v>
      </c>
      <c r="J146" s="496"/>
      <c r="K146" s="496"/>
      <c r="L146" s="496"/>
      <c r="M146" s="496"/>
      <c r="N146" s="497">
        <f t="shared" si="10"/>
        <v>0</v>
      </c>
      <c r="O146" s="498"/>
    </row>
    <row r="147" spans="1:15" x14ac:dyDescent="0.3">
      <c r="A147" s="491"/>
      <c r="B147" s="492"/>
      <c r="C147" s="493"/>
      <c r="D147" s="652"/>
      <c r="E147" s="652"/>
      <c r="F147" s="494"/>
      <c r="G147" s="494"/>
      <c r="H147" s="494"/>
      <c r="I147" s="495">
        <f t="shared" si="9"/>
        <v>0</v>
      </c>
      <c r="J147" s="496"/>
      <c r="K147" s="496"/>
      <c r="L147" s="496"/>
      <c r="M147" s="496"/>
      <c r="N147" s="497">
        <f t="shared" si="10"/>
        <v>0</v>
      </c>
      <c r="O147" s="498"/>
    </row>
    <row r="148" spans="1:15" x14ac:dyDescent="0.3">
      <c r="A148" s="491"/>
      <c r="B148" s="492"/>
      <c r="C148" s="493"/>
      <c r="D148" s="652"/>
      <c r="E148" s="652"/>
      <c r="F148" s="494"/>
      <c r="G148" s="494"/>
      <c r="H148" s="494"/>
      <c r="I148" s="495">
        <f t="shared" si="9"/>
        <v>0</v>
      </c>
      <c r="J148" s="496"/>
      <c r="K148" s="496"/>
      <c r="L148" s="496"/>
      <c r="M148" s="496"/>
      <c r="N148" s="497">
        <f t="shared" si="10"/>
        <v>0</v>
      </c>
      <c r="O148" s="498"/>
    </row>
    <row r="149" spans="1:15" x14ac:dyDescent="0.3">
      <c r="A149" s="491"/>
      <c r="B149" s="492"/>
      <c r="C149" s="493"/>
      <c r="D149" s="652"/>
      <c r="E149" s="652"/>
      <c r="F149" s="494"/>
      <c r="G149" s="494"/>
      <c r="H149" s="494"/>
      <c r="I149" s="495">
        <f t="shared" si="9"/>
        <v>0</v>
      </c>
      <c r="J149" s="496"/>
      <c r="K149" s="496"/>
      <c r="L149" s="496"/>
      <c r="M149" s="496"/>
      <c r="N149" s="497">
        <f t="shared" si="10"/>
        <v>0</v>
      </c>
      <c r="O149" s="498"/>
    </row>
    <row r="150" spans="1:15" x14ac:dyDescent="0.3">
      <c r="A150" s="491"/>
      <c r="B150" s="492"/>
      <c r="C150" s="493"/>
      <c r="D150" s="652"/>
      <c r="E150" s="652"/>
      <c r="F150" s="494"/>
      <c r="G150" s="494"/>
      <c r="H150" s="494"/>
      <c r="I150" s="495">
        <f t="shared" si="9"/>
        <v>0</v>
      </c>
      <c r="J150" s="496"/>
      <c r="K150" s="496"/>
      <c r="L150" s="496"/>
      <c r="M150" s="496"/>
      <c r="N150" s="497">
        <f t="shared" si="10"/>
        <v>0</v>
      </c>
      <c r="O150" s="498"/>
    </row>
    <row r="151" spans="1:15" x14ac:dyDescent="0.3">
      <c r="A151" s="491"/>
      <c r="B151" s="492"/>
      <c r="C151" s="493"/>
      <c r="D151" s="652"/>
      <c r="E151" s="652"/>
      <c r="F151" s="494"/>
      <c r="G151" s="494"/>
      <c r="H151" s="494"/>
      <c r="I151" s="495">
        <f t="shared" si="9"/>
        <v>0</v>
      </c>
      <c r="J151" s="496"/>
      <c r="K151" s="496"/>
      <c r="L151" s="496"/>
      <c r="M151" s="496"/>
      <c r="N151" s="497">
        <f t="shared" si="10"/>
        <v>0</v>
      </c>
      <c r="O151" s="498"/>
    </row>
    <row r="152" spans="1:15" x14ac:dyDescent="0.3">
      <c r="A152" s="491"/>
      <c r="B152" s="492"/>
      <c r="C152" s="493"/>
      <c r="D152" s="652"/>
      <c r="E152" s="652"/>
      <c r="F152" s="494"/>
      <c r="G152" s="494"/>
      <c r="H152" s="494"/>
      <c r="I152" s="495">
        <f t="shared" si="9"/>
        <v>0</v>
      </c>
      <c r="J152" s="496"/>
      <c r="K152" s="496"/>
      <c r="L152" s="496"/>
      <c r="M152" s="496"/>
      <c r="N152" s="497">
        <f t="shared" si="10"/>
        <v>0</v>
      </c>
      <c r="O152" s="498"/>
    </row>
    <row r="153" spans="1:15" x14ac:dyDescent="0.3">
      <c r="A153" s="491"/>
      <c r="B153" s="492"/>
      <c r="C153" s="493"/>
      <c r="D153" s="652"/>
      <c r="E153" s="652"/>
      <c r="F153" s="494"/>
      <c r="G153" s="494"/>
      <c r="H153" s="494"/>
      <c r="I153" s="495">
        <f t="shared" si="9"/>
        <v>0</v>
      </c>
      <c r="J153" s="496"/>
      <c r="K153" s="496"/>
      <c r="L153" s="496"/>
      <c r="M153" s="496"/>
      <c r="N153" s="497">
        <f t="shared" si="10"/>
        <v>0</v>
      </c>
      <c r="O153" s="498"/>
    </row>
    <row r="154" spans="1:15" x14ac:dyDescent="0.3">
      <c r="A154" s="491"/>
      <c r="B154" s="492"/>
      <c r="C154" s="493"/>
      <c r="D154" s="652"/>
      <c r="E154" s="652"/>
      <c r="F154" s="494"/>
      <c r="G154" s="494"/>
      <c r="H154" s="494"/>
      <c r="I154" s="495">
        <f t="shared" si="9"/>
        <v>0</v>
      </c>
      <c r="J154" s="496"/>
      <c r="K154" s="496"/>
      <c r="L154" s="496"/>
      <c r="M154" s="496"/>
      <c r="N154" s="497">
        <f t="shared" si="10"/>
        <v>0</v>
      </c>
      <c r="O154" s="498"/>
    </row>
    <row r="155" spans="1:15" x14ac:dyDescent="0.3">
      <c r="A155" s="491"/>
      <c r="B155" s="492"/>
      <c r="C155" s="493"/>
      <c r="D155" s="652"/>
      <c r="E155" s="652"/>
      <c r="F155" s="494"/>
      <c r="G155" s="494"/>
      <c r="H155" s="494"/>
      <c r="I155" s="495">
        <f t="shared" si="9"/>
        <v>0</v>
      </c>
      <c r="J155" s="496"/>
      <c r="K155" s="496"/>
      <c r="L155" s="496"/>
      <c r="M155" s="496"/>
      <c r="N155" s="497">
        <f t="shared" si="10"/>
        <v>0</v>
      </c>
      <c r="O155" s="498"/>
    </row>
    <row r="156" spans="1:15" x14ac:dyDescent="0.3">
      <c r="A156" s="491"/>
      <c r="B156" s="492"/>
      <c r="C156" s="493"/>
      <c r="D156" s="652"/>
      <c r="E156" s="652"/>
      <c r="F156" s="494"/>
      <c r="G156" s="494"/>
      <c r="H156" s="494"/>
      <c r="I156" s="495">
        <f t="shared" si="9"/>
        <v>0</v>
      </c>
      <c r="J156" s="496"/>
      <c r="K156" s="496"/>
      <c r="L156" s="496"/>
      <c r="M156" s="496"/>
      <c r="N156" s="497">
        <f t="shared" si="10"/>
        <v>0</v>
      </c>
      <c r="O156" s="498"/>
    </row>
    <row r="157" spans="1:15" x14ac:dyDescent="0.3">
      <c r="A157" s="491"/>
      <c r="B157" s="492"/>
      <c r="C157" s="493"/>
      <c r="D157" s="652"/>
      <c r="E157" s="652"/>
      <c r="F157" s="494"/>
      <c r="G157" s="494"/>
      <c r="H157" s="494"/>
      <c r="I157" s="495">
        <f t="shared" si="9"/>
        <v>0</v>
      </c>
      <c r="J157" s="496"/>
      <c r="K157" s="496"/>
      <c r="L157" s="496"/>
      <c r="M157" s="496"/>
      <c r="N157" s="497">
        <f t="shared" si="10"/>
        <v>0</v>
      </c>
      <c r="O157" s="498"/>
    </row>
    <row r="158" spans="1:15" x14ac:dyDescent="0.3">
      <c r="A158" s="491"/>
      <c r="B158" s="492"/>
      <c r="C158" s="493"/>
      <c r="D158" s="652"/>
      <c r="E158" s="652"/>
      <c r="F158" s="494"/>
      <c r="G158" s="494"/>
      <c r="H158" s="494"/>
      <c r="I158" s="495">
        <f t="shared" si="9"/>
        <v>0</v>
      </c>
      <c r="J158" s="496"/>
      <c r="K158" s="496"/>
      <c r="L158" s="496"/>
      <c r="M158" s="496"/>
      <c r="N158" s="497">
        <f t="shared" si="10"/>
        <v>0</v>
      </c>
      <c r="O158" s="498"/>
    </row>
    <row r="159" spans="1:15" x14ac:dyDescent="0.3">
      <c r="A159" s="491"/>
      <c r="B159" s="492"/>
      <c r="C159" s="493"/>
      <c r="D159" s="652"/>
      <c r="E159" s="652"/>
      <c r="F159" s="494"/>
      <c r="G159" s="494"/>
      <c r="H159" s="494"/>
      <c r="I159" s="495">
        <f t="shared" si="9"/>
        <v>0</v>
      </c>
      <c r="J159" s="496"/>
      <c r="K159" s="496"/>
      <c r="L159" s="496"/>
      <c r="M159" s="496"/>
      <c r="N159" s="497">
        <f t="shared" si="10"/>
        <v>0</v>
      </c>
      <c r="O159" s="498"/>
    </row>
    <row r="160" spans="1:15" x14ac:dyDescent="0.3">
      <c r="A160" s="491"/>
      <c r="B160" s="492"/>
      <c r="C160" s="493"/>
      <c r="D160" s="652"/>
      <c r="E160" s="652"/>
      <c r="F160" s="494"/>
      <c r="G160" s="494"/>
      <c r="H160" s="494"/>
      <c r="I160" s="495">
        <f t="shared" si="9"/>
        <v>0</v>
      </c>
      <c r="J160" s="496"/>
      <c r="K160" s="496"/>
      <c r="L160" s="496"/>
      <c r="M160" s="496"/>
      <c r="N160" s="497">
        <f t="shared" si="10"/>
        <v>0</v>
      </c>
      <c r="O160" s="498"/>
    </row>
    <row r="161" spans="1:15" x14ac:dyDescent="0.3">
      <c r="A161" s="491"/>
      <c r="B161" s="492"/>
      <c r="C161" s="493"/>
      <c r="D161" s="652"/>
      <c r="E161" s="652"/>
      <c r="F161" s="494"/>
      <c r="G161" s="494"/>
      <c r="H161" s="494"/>
      <c r="I161" s="495">
        <f t="shared" si="9"/>
        <v>0</v>
      </c>
      <c r="J161" s="496"/>
      <c r="K161" s="496"/>
      <c r="L161" s="496"/>
      <c r="M161" s="496"/>
      <c r="N161" s="497">
        <f t="shared" si="10"/>
        <v>0</v>
      </c>
      <c r="O161" s="498"/>
    </row>
    <row r="162" spans="1:15" x14ac:dyDescent="0.3">
      <c r="A162" s="491"/>
      <c r="B162" s="492"/>
      <c r="C162" s="493"/>
      <c r="D162" s="652"/>
      <c r="E162" s="652"/>
      <c r="F162" s="494"/>
      <c r="G162" s="494"/>
      <c r="H162" s="494"/>
      <c r="I162" s="495">
        <f t="shared" si="9"/>
        <v>0</v>
      </c>
      <c r="J162" s="496"/>
      <c r="K162" s="496"/>
      <c r="L162" s="496"/>
      <c r="M162" s="496"/>
      <c r="N162" s="497">
        <f t="shared" si="10"/>
        <v>0</v>
      </c>
      <c r="O162" s="498"/>
    </row>
    <row r="163" spans="1:15" x14ac:dyDescent="0.3">
      <c r="A163" s="491"/>
      <c r="B163" s="492"/>
      <c r="C163" s="493"/>
      <c r="D163" s="652"/>
      <c r="E163" s="652"/>
      <c r="F163" s="494"/>
      <c r="G163" s="494"/>
      <c r="H163" s="494"/>
      <c r="I163" s="495">
        <f t="shared" si="9"/>
        <v>0</v>
      </c>
      <c r="J163" s="496"/>
      <c r="K163" s="496"/>
      <c r="L163" s="496"/>
      <c r="M163" s="496"/>
      <c r="N163" s="497">
        <f t="shared" si="10"/>
        <v>0</v>
      </c>
      <c r="O163" s="498"/>
    </row>
    <row r="164" spans="1:15" x14ac:dyDescent="0.3">
      <c r="A164" s="491"/>
      <c r="B164" s="492"/>
      <c r="C164" s="493"/>
      <c r="D164" s="652"/>
      <c r="E164" s="652"/>
      <c r="F164" s="494"/>
      <c r="G164" s="494"/>
      <c r="H164" s="494"/>
      <c r="I164" s="495">
        <f t="shared" si="9"/>
        <v>0</v>
      </c>
      <c r="J164" s="496"/>
      <c r="K164" s="496"/>
      <c r="L164" s="496"/>
      <c r="M164" s="496"/>
      <c r="N164" s="497">
        <f t="shared" si="10"/>
        <v>0</v>
      </c>
      <c r="O164" s="498"/>
    </row>
    <row r="165" spans="1:15" x14ac:dyDescent="0.3">
      <c r="A165" s="491"/>
      <c r="B165" s="492"/>
      <c r="C165" s="493"/>
      <c r="D165" s="652"/>
      <c r="E165" s="652"/>
      <c r="F165" s="494"/>
      <c r="G165" s="494"/>
      <c r="H165" s="494"/>
      <c r="I165" s="495">
        <f t="shared" si="9"/>
        <v>0</v>
      </c>
      <c r="J165" s="496"/>
      <c r="K165" s="496"/>
      <c r="L165" s="496"/>
      <c r="M165" s="496"/>
      <c r="N165" s="497">
        <f t="shared" si="10"/>
        <v>0</v>
      </c>
      <c r="O165" s="498"/>
    </row>
    <row r="166" spans="1:15" x14ac:dyDescent="0.3">
      <c r="A166" s="491"/>
      <c r="B166" s="492"/>
      <c r="C166" s="493"/>
      <c r="D166" s="652"/>
      <c r="E166" s="652"/>
      <c r="F166" s="494"/>
      <c r="G166" s="494"/>
      <c r="H166" s="494"/>
      <c r="I166" s="495">
        <f t="shared" si="9"/>
        <v>0</v>
      </c>
      <c r="J166" s="496"/>
      <c r="K166" s="496"/>
      <c r="L166" s="496"/>
      <c r="M166" s="496"/>
      <c r="N166" s="497">
        <f t="shared" si="10"/>
        <v>0</v>
      </c>
      <c r="O166" s="498"/>
    </row>
    <row r="167" spans="1:15" x14ac:dyDescent="0.3">
      <c r="A167" s="491"/>
      <c r="B167" s="492"/>
      <c r="C167" s="493"/>
      <c r="D167" s="652"/>
      <c r="E167" s="652"/>
      <c r="F167" s="494"/>
      <c r="G167" s="494"/>
      <c r="H167" s="494"/>
      <c r="I167" s="495">
        <f t="shared" si="9"/>
        <v>0</v>
      </c>
      <c r="J167" s="496"/>
      <c r="K167" s="496"/>
      <c r="L167" s="496"/>
      <c r="M167" s="496"/>
      <c r="N167" s="497">
        <f t="shared" si="10"/>
        <v>0</v>
      </c>
      <c r="O167" s="498"/>
    </row>
    <row r="168" spans="1:15" x14ac:dyDescent="0.3">
      <c r="A168" s="491"/>
      <c r="B168" s="492"/>
      <c r="C168" s="493"/>
      <c r="D168" s="652"/>
      <c r="E168" s="652"/>
      <c r="F168" s="494"/>
      <c r="G168" s="494"/>
      <c r="H168" s="494"/>
      <c r="I168" s="495">
        <f t="shared" si="9"/>
        <v>0</v>
      </c>
      <c r="J168" s="496"/>
      <c r="K168" s="496"/>
      <c r="L168" s="496"/>
      <c r="M168" s="496"/>
      <c r="N168" s="497">
        <f t="shared" si="10"/>
        <v>0</v>
      </c>
      <c r="O168" s="498"/>
    </row>
    <row r="169" spans="1:15" x14ac:dyDescent="0.3">
      <c r="A169" s="491"/>
      <c r="B169" s="492"/>
      <c r="C169" s="493"/>
      <c r="D169" s="652"/>
      <c r="E169" s="652"/>
      <c r="F169" s="494"/>
      <c r="G169" s="494"/>
      <c r="H169" s="494"/>
      <c r="I169" s="495">
        <f t="shared" si="9"/>
        <v>0</v>
      </c>
      <c r="J169" s="496"/>
      <c r="K169" s="496"/>
      <c r="L169" s="496"/>
      <c r="M169" s="496"/>
      <c r="N169" s="497">
        <f t="shared" si="10"/>
        <v>0</v>
      </c>
      <c r="O169" s="498"/>
    </row>
    <row r="170" spans="1:15" x14ac:dyDescent="0.3">
      <c r="A170" s="491"/>
      <c r="B170" s="492"/>
      <c r="C170" s="493"/>
      <c r="D170" s="652"/>
      <c r="E170" s="652"/>
      <c r="F170" s="494"/>
      <c r="G170" s="494"/>
      <c r="H170" s="494"/>
      <c r="I170" s="495">
        <f t="shared" si="9"/>
        <v>0</v>
      </c>
      <c r="J170" s="496"/>
      <c r="K170" s="496"/>
      <c r="L170" s="496"/>
      <c r="M170" s="496"/>
      <c r="N170" s="497">
        <f t="shared" si="10"/>
        <v>0</v>
      </c>
      <c r="O170" s="498"/>
    </row>
    <row r="171" spans="1:15" x14ac:dyDescent="0.3">
      <c r="A171" s="491"/>
      <c r="B171" s="492"/>
      <c r="C171" s="493"/>
      <c r="D171" s="652"/>
      <c r="E171" s="652"/>
      <c r="F171" s="494"/>
      <c r="G171" s="494"/>
      <c r="H171" s="494"/>
      <c r="I171" s="495">
        <f t="shared" si="9"/>
        <v>0</v>
      </c>
      <c r="J171" s="496"/>
      <c r="K171" s="496"/>
      <c r="L171" s="496"/>
      <c r="M171" s="496"/>
      <c r="N171" s="497">
        <f t="shared" si="10"/>
        <v>0</v>
      </c>
      <c r="O171" s="498"/>
    </row>
    <row r="172" spans="1:15" x14ac:dyDescent="0.3">
      <c r="A172" s="491"/>
      <c r="B172" s="492"/>
      <c r="C172" s="493"/>
      <c r="D172" s="652"/>
      <c r="E172" s="652"/>
      <c r="F172" s="494"/>
      <c r="G172" s="494"/>
      <c r="H172" s="494"/>
      <c r="I172" s="495">
        <f t="shared" si="9"/>
        <v>0</v>
      </c>
      <c r="J172" s="496"/>
      <c r="K172" s="496"/>
      <c r="L172" s="496"/>
      <c r="M172" s="496"/>
      <c r="N172" s="497">
        <f t="shared" si="10"/>
        <v>0</v>
      </c>
      <c r="O172" s="498"/>
    </row>
    <row r="173" spans="1:15" x14ac:dyDescent="0.3">
      <c r="A173" s="491"/>
      <c r="B173" s="492"/>
      <c r="C173" s="493"/>
      <c r="D173" s="652"/>
      <c r="E173" s="652"/>
      <c r="F173" s="494"/>
      <c r="G173" s="494"/>
      <c r="H173" s="494"/>
      <c r="I173" s="495">
        <f t="shared" si="9"/>
        <v>0</v>
      </c>
      <c r="J173" s="496"/>
      <c r="K173" s="496"/>
      <c r="L173" s="496"/>
      <c r="M173" s="496"/>
      <c r="N173" s="497">
        <f t="shared" si="10"/>
        <v>0</v>
      </c>
      <c r="O173" s="498"/>
    </row>
    <row r="174" spans="1:15" x14ac:dyDescent="0.3">
      <c r="A174" s="491"/>
      <c r="B174" s="492"/>
      <c r="C174" s="493"/>
      <c r="D174" s="652"/>
      <c r="E174" s="652"/>
      <c r="F174" s="494"/>
      <c r="G174" s="494"/>
      <c r="H174" s="494"/>
      <c r="I174" s="495">
        <f t="shared" si="9"/>
        <v>0</v>
      </c>
      <c r="J174" s="496"/>
      <c r="K174" s="496"/>
      <c r="L174" s="496"/>
      <c r="M174" s="496"/>
      <c r="N174" s="497">
        <f t="shared" si="10"/>
        <v>0</v>
      </c>
      <c r="O174" s="498"/>
    </row>
    <row r="175" spans="1:15" x14ac:dyDescent="0.3">
      <c r="A175" s="491"/>
      <c r="B175" s="492"/>
      <c r="C175" s="493"/>
      <c r="D175" s="652"/>
      <c r="E175" s="652"/>
      <c r="F175" s="494"/>
      <c r="G175" s="494"/>
      <c r="H175" s="494"/>
      <c r="I175" s="495">
        <f t="shared" si="9"/>
        <v>0</v>
      </c>
      <c r="J175" s="496"/>
      <c r="K175" s="496"/>
      <c r="L175" s="496"/>
      <c r="M175" s="496"/>
      <c r="N175" s="497">
        <f t="shared" si="10"/>
        <v>0</v>
      </c>
      <c r="O175" s="498"/>
    </row>
    <row r="176" spans="1:15" x14ac:dyDescent="0.3">
      <c r="A176" s="491"/>
      <c r="B176" s="492"/>
      <c r="C176" s="493"/>
      <c r="D176" s="652"/>
      <c r="E176" s="652"/>
      <c r="F176" s="494"/>
      <c r="G176" s="494"/>
      <c r="H176" s="494"/>
      <c r="I176" s="495">
        <f t="shared" si="9"/>
        <v>0</v>
      </c>
      <c r="J176" s="496"/>
      <c r="K176" s="496"/>
      <c r="L176" s="496"/>
      <c r="M176" s="496"/>
      <c r="N176" s="497">
        <f t="shared" si="10"/>
        <v>0</v>
      </c>
      <c r="O176" s="498"/>
    </row>
    <row r="177" spans="1:15" x14ac:dyDescent="0.3">
      <c r="A177" s="491"/>
      <c r="B177" s="492"/>
      <c r="C177" s="493"/>
      <c r="D177" s="652"/>
      <c r="E177" s="652"/>
      <c r="F177" s="494"/>
      <c r="G177" s="494"/>
      <c r="H177" s="494"/>
      <c r="I177" s="495">
        <f t="shared" si="9"/>
        <v>0</v>
      </c>
      <c r="J177" s="496"/>
      <c r="K177" s="496"/>
      <c r="L177" s="496"/>
      <c r="M177" s="496"/>
      <c r="N177" s="497">
        <f t="shared" si="10"/>
        <v>0</v>
      </c>
      <c r="O177" s="498"/>
    </row>
    <row r="178" spans="1:15" x14ac:dyDescent="0.3">
      <c r="A178" s="491"/>
      <c r="B178" s="492"/>
      <c r="C178" s="493"/>
      <c r="D178" s="652"/>
      <c r="E178" s="652"/>
      <c r="F178" s="494"/>
      <c r="G178" s="494"/>
      <c r="H178" s="494"/>
      <c r="I178" s="495">
        <f t="shared" si="9"/>
        <v>0</v>
      </c>
      <c r="J178" s="496"/>
      <c r="K178" s="496"/>
      <c r="L178" s="496"/>
      <c r="M178" s="496"/>
      <c r="N178" s="497">
        <f t="shared" si="10"/>
        <v>0</v>
      </c>
      <c r="O178" s="498"/>
    </row>
    <row r="179" spans="1:15" x14ac:dyDescent="0.3">
      <c r="A179" s="491"/>
      <c r="B179" s="492"/>
      <c r="C179" s="493"/>
      <c r="D179" s="652"/>
      <c r="E179" s="652"/>
      <c r="F179" s="494"/>
      <c r="G179" s="494"/>
      <c r="H179" s="494"/>
      <c r="I179" s="495">
        <f t="shared" si="9"/>
        <v>0</v>
      </c>
      <c r="J179" s="496"/>
      <c r="K179" s="496"/>
      <c r="L179" s="496"/>
      <c r="M179" s="496"/>
      <c r="N179" s="497">
        <f t="shared" si="10"/>
        <v>0</v>
      </c>
      <c r="O179" s="498"/>
    </row>
    <row r="180" spans="1:15" x14ac:dyDescent="0.3">
      <c r="A180" s="491"/>
      <c r="B180" s="492"/>
      <c r="C180" s="493"/>
      <c r="D180" s="652"/>
      <c r="E180" s="652"/>
      <c r="F180" s="494"/>
      <c r="G180" s="494"/>
      <c r="H180" s="494"/>
      <c r="I180" s="495">
        <f t="shared" si="9"/>
        <v>0</v>
      </c>
      <c r="J180" s="496"/>
      <c r="K180" s="496"/>
      <c r="L180" s="496"/>
      <c r="M180" s="496"/>
      <c r="N180" s="497">
        <f t="shared" si="10"/>
        <v>0</v>
      </c>
      <c r="O180" s="498"/>
    </row>
    <row r="181" spans="1:15" x14ac:dyDescent="0.3">
      <c r="A181" s="491"/>
      <c r="B181" s="492"/>
      <c r="C181" s="493"/>
      <c r="D181" s="652"/>
      <c r="E181" s="652"/>
      <c r="F181" s="494"/>
      <c r="G181" s="494"/>
      <c r="H181" s="494"/>
      <c r="I181" s="495">
        <f t="shared" si="9"/>
        <v>0</v>
      </c>
      <c r="J181" s="496"/>
      <c r="K181" s="496"/>
      <c r="L181" s="496"/>
      <c r="M181" s="496"/>
      <c r="N181" s="497">
        <f t="shared" si="10"/>
        <v>0</v>
      </c>
      <c r="O181" s="498"/>
    </row>
    <row r="182" spans="1:15" x14ac:dyDescent="0.3">
      <c r="A182" s="491"/>
      <c r="B182" s="492"/>
      <c r="C182" s="493"/>
      <c r="D182" s="652"/>
      <c r="E182" s="652"/>
      <c r="F182" s="494"/>
      <c r="G182" s="494"/>
      <c r="H182" s="494"/>
      <c r="I182" s="495">
        <f t="shared" si="9"/>
        <v>0</v>
      </c>
      <c r="J182" s="496"/>
      <c r="K182" s="496"/>
      <c r="L182" s="496"/>
      <c r="M182" s="496"/>
      <c r="N182" s="497">
        <f t="shared" si="10"/>
        <v>0</v>
      </c>
      <c r="O182" s="498"/>
    </row>
    <row r="183" spans="1:15" x14ac:dyDescent="0.3">
      <c r="A183" s="491"/>
      <c r="B183" s="492"/>
      <c r="C183" s="493"/>
      <c r="D183" s="652"/>
      <c r="E183" s="652"/>
      <c r="F183" s="494"/>
      <c r="G183" s="494"/>
      <c r="H183" s="494"/>
      <c r="I183" s="495">
        <f t="shared" si="9"/>
        <v>0</v>
      </c>
      <c r="J183" s="496"/>
      <c r="K183" s="496"/>
      <c r="L183" s="496"/>
      <c r="M183" s="496"/>
      <c r="N183" s="497">
        <f t="shared" si="10"/>
        <v>0</v>
      </c>
      <c r="O183" s="498"/>
    </row>
    <row r="184" spans="1:15" x14ac:dyDescent="0.3">
      <c r="A184" s="491"/>
      <c r="B184" s="492"/>
      <c r="C184" s="493"/>
      <c r="D184" s="652"/>
      <c r="E184" s="652"/>
      <c r="F184" s="494"/>
      <c r="G184" s="494"/>
      <c r="H184" s="494"/>
      <c r="I184" s="495">
        <f t="shared" si="9"/>
        <v>0</v>
      </c>
      <c r="J184" s="496"/>
      <c r="K184" s="496"/>
      <c r="L184" s="496"/>
      <c r="M184" s="496"/>
      <c r="N184" s="497">
        <f t="shared" si="10"/>
        <v>0</v>
      </c>
      <c r="O184" s="498"/>
    </row>
    <row r="185" spans="1:15" x14ac:dyDescent="0.3">
      <c r="A185" s="491"/>
      <c r="B185" s="492"/>
      <c r="C185" s="493"/>
      <c r="D185" s="652"/>
      <c r="E185" s="652"/>
      <c r="F185" s="494"/>
      <c r="G185" s="494"/>
      <c r="H185" s="494"/>
      <c r="I185" s="495">
        <f t="shared" si="9"/>
        <v>0</v>
      </c>
      <c r="J185" s="496"/>
      <c r="K185" s="496"/>
      <c r="L185" s="496"/>
      <c r="M185" s="496"/>
      <c r="N185" s="497">
        <f t="shared" si="10"/>
        <v>0</v>
      </c>
      <c r="O185" s="498"/>
    </row>
    <row r="186" spans="1:15" x14ac:dyDescent="0.3">
      <c r="A186" s="491"/>
      <c r="B186" s="492"/>
      <c r="C186" s="493"/>
      <c r="D186" s="652"/>
      <c r="E186" s="652"/>
      <c r="F186" s="494"/>
      <c r="G186" s="494"/>
      <c r="H186" s="494"/>
      <c r="I186" s="495">
        <f t="shared" si="9"/>
        <v>0</v>
      </c>
      <c r="J186" s="496"/>
      <c r="K186" s="496"/>
      <c r="L186" s="496"/>
      <c r="M186" s="496"/>
      <c r="N186" s="497">
        <f t="shared" si="10"/>
        <v>0</v>
      </c>
      <c r="O186" s="498"/>
    </row>
    <row r="187" spans="1:15" x14ac:dyDescent="0.3">
      <c r="A187" s="491"/>
      <c r="B187" s="492"/>
      <c r="C187" s="493"/>
      <c r="D187" s="652"/>
      <c r="E187" s="652"/>
      <c r="F187" s="494"/>
      <c r="G187" s="494"/>
      <c r="H187" s="494"/>
      <c r="I187" s="495">
        <f t="shared" si="9"/>
        <v>0</v>
      </c>
      <c r="J187" s="496"/>
      <c r="K187" s="496"/>
      <c r="L187" s="496"/>
      <c r="M187" s="496"/>
      <c r="N187" s="497">
        <f t="shared" si="10"/>
        <v>0</v>
      </c>
      <c r="O187" s="498"/>
    </row>
    <row r="188" spans="1:15" x14ac:dyDescent="0.3">
      <c r="A188" s="491"/>
      <c r="B188" s="492"/>
      <c r="C188" s="493"/>
      <c r="D188" s="652"/>
      <c r="E188" s="652"/>
      <c r="F188" s="494"/>
      <c r="G188" s="494"/>
      <c r="H188" s="494"/>
      <c r="I188" s="495">
        <f t="shared" si="9"/>
        <v>0</v>
      </c>
      <c r="J188" s="496"/>
      <c r="K188" s="496"/>
      <c r="L188" s="496"/>
      <c r="M188" s="496"/>
      <c r="N188" s="497">
        <f t="shared" si="10"/>
        <v>0</v>
      </c>
      <c r="O188" s="498"/>
    </row>
    <row r="189" spans="1:15" x14ac:dyDescent="0.3">
      <c r="A189" s="491"/>
      <c r="B189" s="492"/>
      <c r="C189" s="493"/>
      <c r="D189" s="652"/>
      <c r="E189" s="652"/>
      <c r="F189" s="494"/>
      <c r="G189" s="494"/>
      <c r="H189" s="494"/>
      <c r="I189" s="495">
        <f t="shared" si="9"/>
        <v>0</v>
      </c>
      <c r="J189" s="496"/>
      <c r="K189" s="496"/>
      <c r="L189" s="496"/>
      <c r="M189" s="496"/>
      <c r="N189" s="497">
        <f t="shared" si="10"/>
        <v>0</v>
      </c>
      <c r="O189" s="498"/>
    </row>
    <row r="190" spans="1:15" x14ac:dyDescent="0.3">
      <c r="A190" s="491"/>
      <c r="B190" s="492"/>
      <c r="C190" s="493"/>
      <c r="D190" s="652"/>
      <c r="E190" s="652"/>
      <c r="F190" s="494"/>
      <c r="G190" s="494"/>
      <c r="H190" s="494"/>
      <c r="I190" s="495">
        <f t="shared" si="9"/>
        <v>0</v>
      </c>
      <c r="J190" s="496"/>
      <c r="K190" s="496"/>
      <c r="L190" s="496"/>
      <c r="M190" s="496"/>
      <c r="N190" s="497">
        <f t="shared" si="10"/>
        <v>0</v>
      </c>
      <c r="O190" s="498"/>
    </row>
    <row r="191" spans="1:15" x14ac:dyDescent="0.3">
      <c r="A191" s="491"/>
      <c r="B191" s="492"/>
      <c r="C191" s="493"/>
      <c r="D191" s="652"/>
      <c r="E191" s="652"/>
      <c r="F191" s="494"/>
      <c r="G191" s="494"/>
      <c r="H191" s="494"/>
      <c r="I191" s="495">
        <f t="shared" si="9"/>
        <v>0</v>
      </c>
      <c r="J191" s="496"/>
      <c r="K191" s="496"/>
      <c r="L191" s="496"/>
      <c r="M191" s="496"/>
      <c r="N191" s="497">
        <f t="shared" si="10"/>
        <v>0</v>
      </c>
      <c r="O191" s="498"/>
    </row>
    <row r="192" spans="1:15" x14ac:dyDescent="0.3">
      <c r="A192" s="491"/>
      <c r="B192" s="492"/>
      <c r="C192" s="493"/>
      <c r="D192" s="652"/>
      <c r="E192" s="652"/>
      <c r="F192" s="494"/>
      <c r="G192" s="494"/>
      <c r="H192" s="494"/>
      <c r="I192" s="495">
        <f t="shared" si="9"/>
        <v>0</v>
      </c>
      <c r="J192" s="496"/>
      <c r="K192" s="496"/>
      <c r="L192" s="496"/>
      <c r="M192" s="496"/>
      <c r="N192" s="497">
        <f t="shared" si="10"/>
        <v>0</v>
      </c>
      <c r="O192" s="498"/>
    </row>
    <row r="193" spans="1:15" x14ac:dyDescent="0.3">
      <c r="A193" s="491"/>
      <c r="B193" s="492"/>
      <c r="C193" s="493"/>
      <c r="D193" s="652"/>
      <c r="E193" s="652"/>
      <c r="F193" s="494"/>
      <c r="G193" s="494"/>
      <c r="H193" s="494"/>
      <c r="I193" s="495">
        <f t="shared" si="9"/>
        <v>0</v>
      </c>
      <c r="J193" s="496"/>
      <c r="K193" s="496"/>
      <c r="L193" s="496"/>
      <c r="M193" s="496"/>
      <c r="N193" s="497">
        <f t="shared" si="10"/>
        <v>0</v>
      </c>
      <c r="O193" s="498"/>
    </row>
    <row r="194" spans="1:15" x14ac:dyDescent="0.3">
      <c r="A194" s="491"/>
      <c r="B194" s="492"/>
      <c r="C194" s="493"/>
      <c r="D194" s="652"/>
      <c r="E194" s="652"/>
      <c r="F194" s="494"/>
      <c r="G194" s="494"/>
      <c r="H194" s="494"/>
      <c r="I194" s="495">
        <f t="shared" si="9"/>
        <v>0</v>
      </c>
      <c r="J194" s="496"/>
      <c r="K194" s="496"/>
      <c r="L194" s="496"/>
      <c r="M194" s="496"/>
      <c r="N194" s="497">
        <f t="shared" si="10"/>
        <v>0</v>
      </c>
      <c r="O194" s="498"/>
    </row>
    <row r="195" spans="1:15" x14ac:dyDescent="0.3">
      <c r="A195" s="491"/>
      <c r="B195" s="492"/>
      <c r="C195" s="493"/>
      <c r="D195" s="652"/>
      <c r="E195" s="652"/>
      <c r="F195" s="494"/>
      <c r="G195" s="494"/>
      <c r="H195" s="494"/>
      <c r="I195" s="495">
        <f t="shared" si="9"/>
        <v>0</v>
      </c>
      <c r="J195" s="496"/>
      <c r="K195" s="496"/>
      <c r="L195" s="496"/>
      <c r="M195" s="496"/>
      <c r="N195" s="497">
        <f t="shared" si="10"/>
        <v>0</v>
      </c>
      <c r="O195" s="498"/>
    </row>
  </sheetData>
  <sheetProtection password="EF22" sheet="1" objects="1" scenarios="1" insertRows="0" deleteRows="0"/>
  <mergeCells count="16">
    <mergeCell ref="J11:L11"/>
    <mergeCell ref="J12:L12"/>
    <mergeCell ref="E17:E19"/>
    <mergeCell ref="F17:F19"/>
    <mergeCell ref="J16:M16"/>
    <mergeCell ref="G17:G19"/>
    <mergeCell ref="I17:I19"/>
    <mergeCell ref="J17:M17"/>
    <mergeCell ref="D11:F11"/>
    <mergeCell ref="O17:O19"/>
    <mergeCell ref="N17:N19"/>
    <mergeCell ref="A17:A19"/>
    <mergeCell ref="B17:B19"/>
    <mergeCell ref="C17:C19"/>
    <mergeCell ref="D17:D19"/>
    <mergeCell ref="H17:H19"/>
  </mergeCells>
  <phoneticPr fontId="20" type="noConversion"/>
  <dataValidations count="1">
    <dataValidation type="date" operator="greaterThan" allowBlank="1" showInputMessage="1" showErrorMessage="1" sqref="D20:E40">
      <formula1>29221</formula1>
    </dataValidation>
  </dataValidations>
  <pageMargins left="0.47244094488188981" right="0.19685039370078741" top="0.23622047244094491" bottom="0.39370078740157483" header="0.19685039370078741" footer="0.19685039370078741"/>
  <pageSetup scale="62" orientation="landscape" r:id="rId1"/>
  <headerFooter>
    <oddFooter>&amp;L&amp;F &amp;A&amp;C&amp;P / 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E30"/>
  <sheetViews>
    <sheetView showGridLines="0" workbookViewId="0">
      <selection activeCell="B8" sqref="B8"/>
    </sheetView>
  </sheetViews>
  <sheetFormatPr defaultColWidth="9.1796875" defaultRowHeight="12.5" x14ac:dyDescent="0.25"/>
  <cols>
    <col min="1" max="1" width="24.54296875" style="174" bestFit="1" customWidth="1"/>
    <col min="2" max="2" width="31.54296875" style="174" customWidth="1"/>
    <col min="3" max="3" width="10.7265625" style="174" customWidth="1"/>
    <col min="4" max="4" width="14.81640625" style="174" customWidth="1"/>
    <col min="5" max="5" width="12" style="174" customWidth="1"/>
    <col min="6" max="7" width="9.1796875" style="174"/>
    <col min="8" max="8" width="10.1796875" style="174" bestFit="1" customWidth="1"/>
    <col min="9" max="16384" width="9.1796875" style="174"/>
  </cols>
  <sheetData>
    <row r="1" spans="1:5" x14ac:dyDescent="0.25">
      <c r="A1" s="59" t="s">
        <v>237</v>
      </c>
      <c r="B1" s="184" t="str">
        <f>'001'!C1</f>
        <v>…………..</v>
      </c>
      <c r="C1" s="188"/>
      <c r="D1" s="188"/>
      <c r="E1" s="188"/>
    </row>
    <row r="2" spans="1:5" x14ac:dyDescent="0.25">
      <c r="A2" s="59" t="s">
        <v>238</v>
      </c>
      <c r="B2" s="184" t="str">
        <f>'001'!C2</f>
        <v>……………………………………</v>
      </c>
      <c r="C2" s="188"/>
      <c r="D2" s="188"/>
      <c r="E2" s="188"/>
    </row>
    <row r="3" spans="1:5" x14ac:dyDescent="0.25">
      <c r="A3" s="59" t="s">
        <v>235</v>
      </c>
      <c r="B3" s="103" t="s">
        <v>253</v>
      </c>
      <c r="C3" s="215"/>
      <c r="D3" s="215"/>
      <c r="E3" s="215"/>
    </row>
    <row r="4" spans="1:5" ht="13" x14ac:dyDescent="0.25">
      <c r="A4" s="59" t="s">
        <v>236</v>
      </c>
      <c r="B4" s="103" t="s">
        <v>326</v>
      </c>
      <c r="C4" s="52"/>
      <c r="D4" s="52"/>
      <c r="E4" s="52"/>
    </row>
    <row r="5" spans="1:5" x14ac:dyDescent="0.25">
      <c r="A5" s="59" t="s">
        <v>246</v>
      </c>
      <c r="B5" s="189">
        <f>'001'!C5</f>
        <v>40847</v>
      </c>
      <c r="C5" s="188"/>
      <c r="D5" s="188"/>
      <c r="E5" s="188"/>
    </row>
    <row r="6" spans="1:5" x14ac:dyDescent="0.25">
      <c r="A6" s="59" t="s">
        <v>245</v>
      </c>
      <c r="B6" s="184" t="str">
        <f>'001'!C6</f>
        <v>………………………………..</v>
      </c>
      <c r="C6" s="188"/>
      <c r="D6" s="188"/>
      <c r="E6" s="188"/>
    </row>
    <row r="7" spans="1:5" x14ac:dyDescent="0.25">
      <c r="A7" s="59" t="s">
        <v>239</v>
      </c>
      <c r="B7" s="184" t="str">
        <f>'001'!C7</f>
        <v>………………………………..</v>
      </c>
      <c r="C7" s="188"/>
      <c r="D7" s="188"/>
      <c r="E7" s="188"/>
    </row>
    <row r="8" spans="1:5" x14ac:dyDescent="0.25">
      <c r="A8" s="59" t="s">
        <v>240</v>
      </c>
      <c r="B8" s="184" t="str">
        <f>'001'!C8</f>
        <v>………………………..</v>
      </c>
      <c r="C8" s="188"/>
      <c r="D8" s="188"/>
      <c r="E8" s="188"/>
    </row>
    <row r="9" spans="1:5" x14ac:dyDescent="0.25">
      <c r="A9" s="59" t="s">
        <v>241</v>
      </c>
      <c r="B9" s="184" t="str">
        <f>'001'!C9</f>
        <v>……………………..</v>
      </c>
      <c r="C9" s="188"/>
      <c r="D9" s="188"/>
      <c r="E9" s="188"/>
    </row>
    <row r="10" spans="1:5" ht="13" thickBot="1" x14ac:dyDescent="0.3">
      <c r="A10" s="171"/>
      <c r="B10" s="171"/>
    </row>
    <row r="11" spans="1:5" ht="26.5" thickBot="1" x14ac:dyDescent="0.3">
      <c r="A11" s="738" t="s">
        <v>148</v>
      </c>
      <c r="B11" s="739"/>
      <c r="C11" s="232" t="s">
        <v>149</v>
      </c>
      <c r="D11" s="526" t="s">
        <v>413</v>
      </c>
      <c r="E11" s="231" t="s">
        <v>128</v>
      </c>
    </row>
    <row r="12" spans="1:5" x14ac:dyDescent="0.25">
      <c r="A12" s="740" t="s">
        <v>150</v>
      </c>
      <c r="B12" s="741"/>
      <c r="C12" s="500"/>
      <c r="D12" s="501"/>
      <c r="E12" s="502" t="e">
        <f t="shared" ref="E12:E24" si="0">D12/$D$25</f>
        <v>#DIV/0!</v>
      </c>
    </row>
    <row r="13" spans="1:5" x14ac:dyDescent="0.25">
      <c r="A13" s="736" t="s">
        <v>151</v>
      </c>
      <c r="B13" s="737"/>
      <c r="C13" s="504"/>
      <c r="D13" s="505"/>
      <c r="E13" s="506" t="e">
        <f t="shared" si="0"/>
        <v>#DIV/0!</v>
      </c>
    </row>
    <row r="14" spans="1:5" x14ac:dyDescent="0.25">
      <c r="A14" s="736" t="s">
        <v>152</v>
      </c>
      <c r="B14" s="737"/>
      <c r="C14" s="504"/>
      <c r="D14" s="505"/>
      <c r="E14" s="506" t="e">
        <f t="shared" si="0"/>
        <v>#DIV/0!</v>
      </c>
    </row>
    <row r="15" spans="1:5" x14ac:dyDescent="0.25">
      <c r="A15" s="736" t="s">
        <v>153</v>
      </c>
      <c r="B15" s="737"/>
      <c r="C15" s="504"/>
      <c r="D15" s="505"/>
      <c r="E15" s="506" t="e">
        <f t="shared" si="0"/>
        <v>#DIV/0!</v>
      </c>
    </row>
    <row r="16" spans="1:5" x14ac:dyDescent="0.25">
      <c r="A16" s="736" t="s">
        <v>154</v>
      </c>
      <c r="B16" s="737"/>
      <c r="C16" s="504"/>
      <c r="D16" s="505"/>
      <c r="E16" s="506" t="e">
        <f t="shared" si="0"/>
        <v>#DIV/0!</v>
      </c>
    </row>
    <row r="17" spans="1:5" x14ac:dyDescent="0.25">
      <c r="A17" s="736" t="s">
        <v>155</v>
      </c>
      <c r="B17" s="737"/>
      <c r="C17" s="504"/>
      <c r="D17" s="505"/>
      <c r="E17" s="506" t="e">
        <f t="shared" si="0"/>
        <v>#DIV/0!</v>
      </c>
    </row>
    <row r="18" spans="1:5" x14ac:dyDescent="0.25">
      <c r="A18" s="736" t="s">
        <v>156</v>
      </c>
      <c r="B18" s="737"/>
      <c r="C18" s="504"/>
      <c r="D18" s="505"/>
      <c r="E18" s="506" t="e">
        <f t="shared" si="0"/>
        <v>#DIV/0!</v>
      </c>
    </row>
    <row r="19" spans="1:5" x14ac:dyDescent="0.25">
      <c r="A19" s="736" t="s">
        <v>157</v>
      </c>
      <c r="B19" s="737"/>
      <c r="C19" s="504"/>
      <c r="D19" s="505"/>
      <c r="E19" s="506" t="e">
        <f t="shared" si="0"/>
        <v>#DIV/0!</v>
      </c>
    </row>
    <row r="20" spans="1:5" x14ac:dyDescent="0.25">
      <c r="A20" s="736" t="s">
        <v>158</v>
      </c>
      <c r="B20" s="737"/>
      <c r="C20" s="504"/>
      <c r="D20" s="505"/>
      <c r="E20" s="506" t="e">
        <f t="shared" si="0"/>
        <v>#DIV/0!</v>
      </c>
    </row>
    <row r="21" spans="1:5" x14ac:dyDescent="0.25">
      <c r="A21" s="736" t="s">
        <v>159</v>
      </c>
      <c r="B21" s="737"/>
      <c r="C21" s="504"/>
      <c r="D21" s="505"/>
      <c r="E21" s="506" t="e">
        <f t="shared" si="0"/>
        <v>#DIV/0!</v>
      </c>
    </row>
    <row r="22" spans="1:5" x14ac:dyDescent="0.25">
      <c r="A22" s="736" t="s">
        <v>160</v>
      </c>
      <c r="B22" s="737"/>
      <c r="C22" s="504"/>
      <c r="D22" s="505"/>
      <c r="E22" s="506" t="e">
        <f t="shared" si="0"/>
        <v>#DIV/0!</v>
      </c>
    </row>
    <row r="23" spans="1:5" x14ac:dyDescent="0.25">
      <c r="A23" s="736" t="s">
        <v>161</v>
      </c>
      <c r="B23" s="737"/>
      <c r="C23" s="504"/>
      <c r="D23" s="505"/>
      <c r="E23" s="506" t="e">
        <f t="shared" si="0"/>
        <v>#DIV/0!</v>
      </c>
    </row>
    <row r="24" spans="1:5" ht="13" thickBot="1" x14ac:dyDescent="0.3">
      <c r="A24" s="734" t="s">
        <v>162</v>
      </c>
      <c r="B24" s="735"/>
      <c r="C24" s="508"/>
      <c r="D24" s="509"/>
      <c r="E24" s="510" t="e">
        <f t="shared" si="0"/>
        <v>#DIV/0!</v>
      </c>
    </row>
    <row r="25" spans="1:5" ht="13.5" thickBot="1" x14ac:dyDescent="0.3">
      <c r="A25" s="742" t="s">
        <v>120</v>
      </c>
      <c r="B25" s="743"/>
      <c r="C25" s="379">
        <f>SUM(C12:C24)</f>
        <v>0</v>
      </c>
      <c r="D25" s="380">
        <f>IF(SUM(D12:D24)='300'!E42,SUM(D12:D24),"Check Rules!!!")</f>
        <v>0</v>
      </c>
      <c r="E25" s="381" t="e">
        <f>SUM(E12:E24)</f>
        <v>#DIV/0!</v>
      </c>
    </row>
    <row r="26" spans="1:5" x14ac:dyDescent="0.25">
      <c r="A26" s="24"/>
      <c r="B26" s="216"/>
      <c r="C26" s="25"/>
      <c r="D26" s="25"/>
      <c r="E26" s="25"/>
    </row>
    <row r="27" spans="1:5" ht="13" x14ac:dyDescent="0.25">
      <c r="A27" s="16"/>
      <c r="B27" s="2"/>
      <c r="C27" s="2"/>
      <c r="D27" s="2"/>
      <c r="E27" s="2"/>
    </row>
    <row r="28" spans="1:5" ht="13" x14ac:dyDescent="0.25">
      <c r="A28" s="16"/>
      <c r="B28" s="2"/>
      <c r="C28" s="2"/>
      <c r="D28" s="2"/>
      <c r="E28" s="2"/>
    </row>
    <row r="29" spans="1:5" x14ac:dyDescent="0.25">
      <c r="A29" s="6" t="str">
        <f>IF(D25="Check Rules!!!",D25,"…………………………………………………….")</f>
        <v>…………………………………………………….</v>
      </c>
      <c r="B29" s="2"/>
      <c r="C29" s="668" t="str">
        <f>A29</f>
        <v>…………………………………………………….</v>
      </c>
      <c r="D29" s="668"/>
      <c r="E29" s="8"/>
    </row>
    <row r="30" spans="1:5" x14ac:dyDescent="0.25">
      <c r="A30" s="6" t="s">
        <v>113</v>
      </c>
      <c r="B30" s="2"/>
      <c r="C30" s="668" t="s">
        <v>113</v>
      </c>
      <c r="D30" s="668"/>
    </row>
  </sheetData>
  <sheetProtection password="EF22" sheet="1"/>
  <mergeCells count="17">
    <mergeCell ref="C30:D30"/>
    <mergeCell ref="A20:B20"/>
    <mergeCell ref="A16:B16"/>
    <mergeCell ref="A17:B17"/>
    <mergeCell ref="A18:B18"/>
    <mergeCell ref="A19:B19"/>
    <mergeCell ref="A25:B25"/>
    <mergeCell ref="A21:B21"/>
    <mergeCell ref="A22:B22"/>
    <mergeCell ref="A23:B23"/>
    <mergeCell ref="A24:B24"/>
    <mergeCell ref="C29:D29"/>
    <mergeCell ref="A15:B15"/>
    <mergeCell ref="A11:B11"/>
    <mergeCell ref="A12:B12"/>
    <mergeCell ref="A13:B13"/>
    <mergeCell ref="A14:B14"/>
  </mergeCells>
  <phoneticPr fontId="20" type="noConversion"/>
  <conditionalFormatting sqref="D25">
    <cfRule type="cellIs" dxfId="11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C12:D24">
      <formula1>0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J44"/>
  <sheetViews>
    <sheetView showGridLines="0" topLeftCell="A5" zoomScaleNormal="100" workbookViewId="0">
      <selection activeCell="I18" sqref="I18"/>
    </sheetView>
  </sheetViews>
  <sheetFormatPr defaultColWidth="9.1796875" defaultRowHeight="14" x14ac:dyDescent="0.3"/>
  <cols>
    <col min="1" max="1" width="25.26953125" style="201" customWidth="1"/>
    <col min="2" max="2" width="12" style="201" customWidth="1"/>
    <col min="3" max="3" width="10.7265625" style="201" bestFit="1" customWidth="1"/>
    <col min="4" max="4" width="10.453125" style="201" customWidth="1"/>
    <col min="5" max="5" width="11" style="201" customWidth="1"/>
    <col min="6" max="6" width="11.26953125" style="201" customWidth="1"/>
    <col min="7" max="7" width="11.1796875" style="201" customWidth="1"/>
    <col min="8" max="8" width="11" style="201" customWidth="1"/>
    <col min="9" max="9" width="11.453125" style="201" customWidth="1"/>
    <col min="10" max="16384" width="9.1796875" style="201"/>
  </cols>
  <sheetData>
    <row r="1" spans="1:10" x14ac:dyDescent="0.3">
      <c r="A1" s="59" t="s">
        <v>237</v>
      </c>
      <c r="B1" s="200" t="str">
        <f>'771'!C1</f>
        <v>…………..</v>
      </c>
      <c r="C1" s="188"/>
      <c r="D1" s="188"/>
    </row>
    <row r="2" spans="1:10" x14ac:dyDescent="0.3">
      <c r="A2" s="59" t="s">
        <v>238</v>
      </c>
      <c r="B2" s="107" t="str">
        <f>'771'!C2</f>
        <v>……………………………………</v>
      </c>
      <c r="C2" s="188"/>
      <c r="D2" s="188"/>
    </row>
    <row r="3" spans="1:10" x14ac:dyDescent="0.3">
      <c r="A3" s="59" t="s">
        <v>236</v>
      </c>
      <c r="B3" s="386" t="s">
        <v>337</v>
      </c>
      <c r="C3" s="217"/>
      <c r="D3" s="217"/>
    </row>
    <row r="4" spans="1:10" x14ac:dyDescent="0.3">
      <c r="A4" s="59" t="s">
        <v>235</v>
      </c>
      <c r="B4" s="107" t="s">
        <v>266</v>
      </c>
      <c r="C4" s="188"/>
      <c r="D4" s="188"/>
    </row>
    <row r="5" spans="1:10" x14ac:dyDescent="0.3">
      <c r="A5" s="59" t="s">
        <v>246</v>
      </c>
      <c r="B5" s="629">
        <f>'771'!C5</f>
        <v>40847</v>
      </c>
      <c r="C5" s="188"/>
      <c r="D5" s="188"/>
    </row>
    <row r="6" spans="1:10" x14ac:dyDescent="0.3">
      <c r="A6" s="59" t="s">
        <v>245</v>
      </c>
      <c r="B6" s="184" t="str">
        <f>'771'!C6</f>
        <v>………………………………..</v>
      </c>
      <c r="C6" s="188"/>
      <c r="D6" s="188"/>
    </row>
    <row r="7" spans="1:10" x14ac:dyDescent="0.3">
      <c r="A7" s="59" t="s">
        <v>239</v>
      </c>
      <c r="B7" s="184" t="str">
        <f>'771'!C7</f>
        <v>………………………………..</v>
      </c>
      <c r="C7" s="188"/>
      <c r="D7" s="188"/>
    </row>
    <row r="8" spans="1:10" x14ac:dyDescent="0.3">
      <c r="A8" s="59" t="s">
        <v>240</v>
      </c>
      <c r="B8" s="184" t="str">
        <f>'771'!C8</f>
        <v>………………………..</v>
      </c>
      <c r="C8" s="188"/>
      <c r="D8" s="188"/>
    </row>
    <row r="9" spans="1:10" x14ac:dyDescent="0.3">
      <c r="A9" s="59" t="s">
        <v>241</v>
      </c>
      <c r="B9" s="184" t="str">
        <f>'771'!C9</f>
        <v>……………………..</v>
      </c>
      <c r="C9" s="188"/>
      <c r="D9" s="188"/>
    </row>
    <row r="10" spans="1:10" x14ac:dyDescent="0.3">
      <c r="A10" s="31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218" customFormat="1" ht="14.5" thickBot="1" x14ac:dyDescent="0.35">
      <c r="A11" s="748"/>
      <c r="B11" s="749"/>
      <c r="C11" s="48"/>
      <c r="D11" s="48"/>
      <c r="E11" s="48"/>
      <c r="F11" s="48"/>
      <c r="G11" s="48"/>
      <c r="H11" s="48"/>
      <c r="I11" s="49"/>
      <c r="J11" s="48"/>
    </row>
    <row r="12" spans="1:10" ht="39.5" thickBot="1" x14ac:dyDescent="0.35">
      <c r="A12" s="750" t="s">
        <v>208</v>
      </c>
      <c r="B12" s="751"/>
      <c r="C12" s="233" t="s">
        <v>414</v>
      </c>
      <c r="D12" s="234" t="s">
        <v>415</v>
      </c>
      <c r="E12" s="234" t="s">
        <v>416</v>
      </c>
      <c r="F12" s="234" t="s">
        <v>417</v>
      </c>
      <c r="G12" s="234" t="s">
        <v>418</v>
      </c>
      <c r="H12" s="234" t="s">
        <v>419</v>
      </c>
      <c r="I12" s="230" t="s">
        <v>420</v>
      </c>
      <c r="J12" s="32" t="s">
        <v>128</v>
      </c>
    </row>
    <row r="13" spans="1:10" x14ac:dyDescent="0.3">
      <c r="A13" s="752" t="s">
        <v>209</v>
      </c>
      <c r="B13" s="753"/>
      <c r="C13" s="511"/>
      <c r="D13" s="511"/>
      <c r="E13" s="511"/>
      <c r="F13" s="511"/>
      <c r="G13" s="511"/>
      <c r="H13" s="511"/>
      <c r="I13" s="512"/>
      <c r="J13" s="513"/>
    </row>
    <row r="14" spans="1:10" x14ac:dyDescent="0.3">
      <c r="A14" s="744" t="s">
        <v>210</v>
      </c>
      <c r="B14" s="745"/>
      <c r="C14" s="514"/>
      <c r="D14" s="514"/>
      <c r="E14" s="514"/>
      <c r="F14" s="514"/>
      <c r="G14" s="514"/>
      <c r="H14" s="514"/>
      <c r="I14" s="515">
        <f>SUM(C14:H14)</f>
        <v>0</v>
      </c>
      <c r="J14" s="516" t="e">
        <f>I14/$I$32*100</f>
        <v>#DIV/0!</v>
      </c>
    </row>
    <row r="15" spans="1:10" x14ac:dyDescent="0.3">
      <c r="A15" s="744" t="s">
        <v>211</v>
      </c>
      <c r="B15" s="745"/>
      <c r="C15" s="514"/>
      <c r="D15" s="514"/>
      <c r="E15" s="514"/>
      <c r="F15" s="514"/>
      <c r="G15" s="514"/>
      <c r="H15" s="514"/>
      <c r="I15" s="515">
        <f>SUM(C15:H15)</f>
        <v>0</v>
      </c>
      <c r="J15" s="516" t="e">
        <f>I15/$I$33*100</f>
        <v>#DIV/0!</v>
      </c>
    </row>
    <row r="16" spans="1:10" x14ac:dyDescent="0.3">
      <c r="A16" s="746" t="s">
        <v>212</v>
      </c>
      <c r="B16" s="747"/>
      <c r="C16" s="514"/>
      <c r="D16" s="514"/>
      <c r="E16" s="514"/>
      <c r="F16" s="514"/>
      <c r="G16" s="514"/>
      <c r="H16" s="514"/>
      <c r="I16" s="515"/>
      <c r="J16" s="516"/>
    </row>
    <row r="17" spans="1:10" x14ac:dyDescent="0.3">
      <c r="A17" s="744" t="s">
        <v>210</v>
      </c>
      <c r="B17" s="745"/>
      <c r="C17" s="514"/>
      <c r="D17" s="514"/>
      <c r="E17" s="514"/>
      <c r="F17" s="514"/>
      <c r="G17" s="514"/>
      <c r="H17" s="514"/>
      <c r="I17" s="515">
        <f>SUM(C17:H17)</f>
        <v>0</v>
      </c>
      <c r="J17" s="516" t="e">
        <f>I17/$I$32*100</f>
        <v>#DIV/0!</v>
      </c>
    </row>
    <row r="18" spans="1:10" x14ac:dyDescent="0.3">
      <c r="A18" s="744" t="s">
        <v>234</v>
      </c>
      <c r="B18" s="745"/>
      <c r="C18" s="514"/>
      <c r="D18" s="514"/>
      <c r="E18" s="514"/>
      <c r="F18" s="514"/>
      <c r="G18" s="514"/>
      <c r="H18" s="514"/>
      <c r="I18" s="515">
        <f>SUM(C18:H18)</f>
        <v>0</v>
      </c>
      <c r="J18" s="516" t="e">
        <f>I18/$I$33*100</f>
        <v>#DIV/0!</v>
      </c>
    </row>
    <row r="19" spans="1:10" x14ac:dyDescent="0.3">
      <c r="A19" s="746" t="s">
        <v>213</v>
      </c>
      <c r="B19" s="747"/>
      <c r="C19" s="514"/>
      <c r="D19" s="514"/>
      <c r="E19" s="514"/>
      <c r="F19" s="514"/>
      <c r="G19" s="514"/>
      <c r="H19" s="514"/>
      <c r="I19" s="515"/>
      <c r="J19" s="516"/>
    </row>
    <row r="20" spans="1:10" x14ac:dyDescent="0.3">
      <c r="A20" s="744" t="s">
        <v>210</v>
      </c>
      <c r="B20" s="745"/>
      <c r="C20" s="514"/>
      <c r="D20" s="514"/>
      <c r="E20" s="514"/>
      <c r="F20" s="514"/>
      <c r="G20" s="514"/>
      <c r="H20" s="514"/>
      <c r="I20" s="515">
        <f>SUM(C20:H20)</f>
        <v>0</v>
      </c>
      <c r="J20" s="516" t="e">
        <f>I20/$I$32*100</f>
        <v>#DIV/0!</v>
      </c>
    </row>
    <row r="21" spans="1:10" x14ac:dyDescent="0.3">
      <c r="A21" s="744" t="s">
        <v>234</v>
      </c>
      <c r="B21" s="745"/>
      <c r="C21" s="514"/>
      <c r="D21" s="514"/>
      <c r="E21" s="514"/>
      <c r="F21" s="514"/>
      <c r="G21" s="514"/>
      <c r="H21" s="514"/>
      <c r="I21" s="515">
        <f>SUM(C21:H21)</f>
        <v>0</v>
      </c>
      <c r="J21" s="516" t="e">
        <f>I21/$I$33*100</f>
        <v>#DIV/0!</v>
      </c>
    </row>
    <row r="22" spans="1:10" x14ac:dyDescent="0.3">
      <c r="A22" s="746" t="s">
        <v>214</v>
      </c>
      <c r="B22" s="747"/>
      <c r="C22" s="514"/>
      <c r="D22" s="514"/>
      <c r="E22" s="514"/>
      <c r="F22" s="514"/>
      <c r="G22" s="514"/>
      <c r="H22" s="514"/>
      <c r="I22" s="515"/>
      <c r="J22" s="516"/>
    </row>
    <row r="23" spans="1:10" x14ac:dyDescent="0.3">
      <c r="A23" s="744" t="s">
        <v>210</v>
      </c>
      <c r="B23" s="745"/>
      <c r="C23" s="514"/>
      <c r="D23" s="514"/>
      <c r="E23" s="514"/>
      <c r="F23" s="514"/>
      <c r="G23" s="514"/>
      <c r="H23" s="514"/>
      <c r="I23" s="515">
        <f>SUM(C23:H23)</f>
        <v>0</v>
      </c>
      <c r="J23" s="516" t="e">
        <f>I23/$I$32*100</f>
        <v>#DIV/0!</v>
      </c>
    </row>
    <row r="24" spans="1:10" x14ac:dyDescent="0.3">
      <c r="A24" s="744" t="s">
        <v>234</v>
      </c>
      <c r="B24" s="745"/>
      <c r="C24" s="514"/>
      <c r="D24" s="514"/>
      <c r="E24" s="514"/>
      <c r="F24" s="514"/>
      <c r="G24" s="514"/>
      <c r="H24" s="514"/>
      <c r="I24" s="515">
        <f>SUM(C24:H24)</f>
        <v>0</v>
      </c>
      <c r="J24" s="516" t="e">
        <f>I24/$I$33*100</f>
        <v>#DIV/0!</v>
      </c>
    </row>
    <row r="25" spans="1:10" x14ac:dyDescent="0.3">
      <c r="A25" s="746" t="s">
        <v>215</v>
      </c>
      <c r="B25" s="747"/>
      <c r="C25" s="514"/>
      <c r="D25" s="514"/>
      <c r="E25" s="514"/>
      <c r="F25" s="514"/>
      <c r="G25" s="514"/>
      <c r="H25" s="514"/>
      <c r="I25" s="515"/>
      <c r="J25" s="516"/>
    </row>
    <row r="26" spans="1:10" x14ac:dyDescent="0.3">
      <c r="A26" s="744" t="s">
        <v>210</v>
      </c>
      <c r="B26" s="745"/>
      <c r="C26" s="514"/>
      <c r="D26" s="514"/>
      <c r="E26" s="514"/>
      <c r="F26" s="514"/>
      <c r="G26" s="514"/>
      <c r="H26" s="514"/>
      <c r="I26" s="515">
        <f>SUM(C26:H26)</f>
        <v>0</v>
      </c>
      <c r="J26" s="516" t="e">
        <f>I26/$I$32*100</f>
        <v>#DIV/0!</v>
      </c>
    </row>
    <row r="27" spans="1:10" x14ac:dyDescent="0.3">
      <c r="A27" s="744" t="s">
        <v>234</v>
      </c>
      <c r="B27" s="745"/>
      <c r="C27" s="514"/>
      <c r="D27" s="514"/>
      <c r="E27" s="514"/>
      <c r="F27" s="514"/>
      <c r="G27" s="514"/>
      <c r="H27" s="514"/>
      <c r="I27" s="515">
        <f>SUM(C27:H27)</f>
        <v>0</v>
      </c>
      <c r="J27" s="516" t="e">
        <f>I27/$I$33*100</f>
        <v>#DIV/0!</v>
      </c>
    </row>
    <row r="28" spans="1:10" x14ac:dyDescent="0.3">
      <c r="A28" s="746" t="s">
        <v>216</v>
      </c>
      <c r="B28" s="747"/>
      <c r="C28" s="514"/>
      <c r="D28" s="514"/>
      <c r="E28" s="514"/>
      <c r="F28" s="514"/>
      <c r="G28" s="514"/>
      <c r="H28" s="514"/>
      <c r="I28" s="515"/>
      <c r="J28" s="516"/>
    </row>
    <row r="29" spans="1:10" x14ac:dyDescent="0.3">
      <c r="A29" s="744" t="s">
        <v>210</v>
      </c>
      <c r="B29" s="745"/>
      <c r="C29" s="514"/>
      <c r="D29" s="514"/>
      <c r="E29" s="514"/>
      <c r="F29" s="514"/>
      <c r="G29" s="514"/>
      <c r="H29" s="514"/>
      <c r="I29" s="515">
        <f>SUM(C29:H29)</f>
        <v>0</v>
      </c>
      <c r="J29" s="516" t="e">
        <f>I29/$I$32*100</f>
        <v>#DIV/0!</v>
      </c>
    </row>
    <row r="30" spans="1:10" ht="14.5" thickBot="1" x14ac:dyDescent="0.35">
      <c r="A30" s="758" t="s">
        <v>234</v>
      </c>
      <c r="B30" s="759"/>
      <c r="C30" s="517"/>
      <c r="D30" s="517"/>
      <c r="E30" s="517"/>
      <c r="F30" s="517"/>
      <c r="G30" s="517"/>
      <c r="H30" s="517"/>
      <c r="I30" s="518">
        <f>SUM(C30:H30)</f>
        <v>0</v>
      </c>
      <c r="J30" s="519" t="e">
        <f>I30/$I$33*100</f>
        <v>#DIV/0!</v>
      </c>
    </row>
    <row r="31" spans="1:10" x14ac:dyDescent="0.3">
      <c r="A31" s="752" t="s">
        <v>120</v>
      </c>
      <c r="B31" s="753"/>
      <c r="C31" s="511"/>
      <c r="D31" s="511"/>
      <c r="E31" s="511"/>
      <c r="F31" s="511"/>
      <c r="G31" s="511"/>
      <c r="H31" s="511"/>
      <c r="I31" s="520"/>
      <c r="J31" s="521"/>
    </row>
    <row r="32" spans="1:10" x14ac:dyDescent="0.3">
      <c r="A32" s="744" t="s">
        <v>210</v>
      </c>
      <c r="B32" s="760"/>
      <c r="C32" s="522">
        <f>C14+C17+C20+C23+C26+C29</f>
        <v>0</v>
      </c>
      <c r="D32" s="522">
        <f t="shared" ref="C32:H33" si="0">D14+D17+D20+D23+D26+D29</f>
        <v>0</v>
      </c>
      <c r="E32" s="522">
        <f t="shared" si="0"/>
        <v>0</v>
      </c>
      <c r="F32" s="522">
        <f t="shared" si="0"/>
        <v>0</v>
      </c>
      <c r="G32" s="522">
        <f t="shared" si="0"/>
        <v>0</v>
      </c>
      <c r="H32" s="522">
        <f t="shared" si="0"/>
        <v>0</v>
      </c>
      <c r="I32" s="522">
        <f>I14+I17+I20+I23+I26+I29</f>
        <v>0</v>
      </c>
      <c r="J32" s="523" t="e">
        <f>J14+J17+J20+J23+J26+J29</f>
        <v>#DIV/0!</v>
      </c>
    </row>
    <row r="33" spans="1:10" ht="14.5" thickBot="1" x14ac:dyDescent="0.35">
      <c r="A33" s="758" t="s">
        <v>234</v>
      </c>
      <c r="B33" s="763"/>
      <c r="C33" s="524">
        <f t="shared" si="0"/>
        <v>0</v>
      </c>
      <c r="D33" s="524">
        <f t="shared" si="0"/>
        <v>0</v>
      </c>
      <c r="E33" s="524">
        <f t="shared" si="0"/>
        <v>0</v>
      </c>
      <c r="F33" s="524">
        <f t="shared" si="0"/>
        <v>0</v>
      </c>
      <c r="G33" s="524">
        <f t="shared" si="0"/>
        <v>0</v>
      </c>
      <c r="H33" s="524">
        <f t="shared" si="0"/>
        <v>0</v>
      </c>
      <c r="I33" s="524">
        <f>IF(I15+I18+I21+I24+I27+I30='300'!E42,I15+I18+I21+I24+I27+I30,"Check Rules!!!")</f>
        <v>0</v>
      </c>
      <c r="J33" s="525" t="e">
        <f>J15+J18+J21+J24+J27+J30</f>
        <v>#DIV/0!</v>
      </c>
    </row>
    <row r="34" spans="1:10" s="218" customFormat="1" ht="15" customHeight="1" x14ac:dyDescent="0.3">
      <c r="A34" s="219"/>
      <c r="B34" s="219"/>
      <c r="C34" s="46"/>
      <c r="D34" s="47"/>
      <c r="E34" s="47"/>
      <c r="F34" s="48"/>
      <c r="G34" s="48"/>
      <c r="H34" s="48"/>
      <c r="I34" s="219"/>
      <c r="J34" s="219"/>
    </row>
    <row r="35" spans="1:10" x14ac:dyDescent="0.3">
      <c r="A35" s="203"/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0" x14ac:dyDescent="0.3">
      <c r="A36" s="6" t="str">
        <f>IF(I33="Check Rules!!!",I33,"……………………………………………………..")</f>
        <v>……………………………………………………..</v>
      </c>
      <c r="B36" s="10"/>
      <c r="E36" s="203"/>
      <c r="F36" s="203"/>
      <c r="G36" s="754" t="str">
        <f>A36</f>
        <v>……………………………………………………..</v>
      </c>
      <c r="H36" s="755"/>
      <c r="I36" s="203"/>
      <c r="J36" s="203"/>
    </row>
    <row r="37" spans="1:10" x14ac:dyDescent="0.3">
      <c r="A37" s="9" t="s">
        <v>113</v>
      </c>
      <c r="B37" s="10"/>
      <c r="E37" s="203"/>
      <c r="F37" s="203"/>
      <c r="G37" s="10" t="s">
        <v>113</v>
      </c>
      <c r="H37" s="10"/>
      <c r="I37" s="203"/>
      <c r="J37" s="203"/>
    </row>
    <row r="38" spans="1:10" x14ac:dyDescent="0.3">
      <c r="A38" s="761"/>
      <c r="B38" s="761"/>
      <c r="C38" s="761"/>
      <c r="D38" s="762"/>
      <c r="E38" s="219"/>
      <c r="F38" s="203"/>
      <c r="G38" s="203"/>
      <c r="H38" s="203"/>
      <c r="I38" s="203"/>
      <c r="J38" s="203"/>
    </row>
    <row r="39" spans="1:10" x14ac:dyDescent="0.3">
      <c r="A39" s="53"/>
      <c r="B39" s="53"/>
      <c r="C39" s="53"/>
      <c r="D39" s="48"/>
      <c r="E39" s="219"/>
      <c r="F39" s="203"/>
      <c r="G39" s="203"/>
      <c r="H39" s="203"/>
      <c r="I39" s="203"/>
      <c r="J39" s="203"/>
    </row>
    <row r="40" spans="1:10" x14ac:dyDescent="0.3">
      <c r="A40" s="48"/>
      <c r="B40" s="49"/>
      <c r="C40" s="54"/>
      <c r="D40" s="756"/>
      <c r="E40" s="757"/>
      <c r="F40" s="203"/>
      <c r="G40" s="203"/>
      <c r="H40" s="203"/>
      <c r="I40" s="203"/>
      <c r="J40" s="203"/>
    </row>
    <row r="41" spans="1:10" x14ac:dyDescent="0.3">
      <c r="A41" s="219"/>
      <c r="B41" s="219"/>
      <c r="C41" s="219"/>
      <c r="D41" s="219"/>
      <c r="E41" s="219"/>
      <c r="F41" s="203"/>
      <c r="G41" s="203"/>
      <c r="H41" s="203"/>
      <c r="I41" s="203"/>
      <c r="J41" s="203"/>
    </row>
    <row r="42" spans="1:10" x14ac:dyDescent="0.3">
      <c r="A42" s="219"/>
      <c r="B42" s="219"/>
      <c r="C42" s="219"/>
      <c r="D42" s="219"/>
      <c r="E42" s="219"/>
      <c r="F42" s="203"/>
      <c r="G42" s="203"/>
      <c r="H42" s="203"/>
      <c r="I42" s="203"/>
      <c r="J42" s="203"/>
    </row>
    <row r="43" spans="1:10" x14ac:dyDescent="0.3">
      <c r="A43" s="203"/>
      <c r="B43" s="203"/>
      <c r="C43" s="203"/>
      <c r="D43" s="203"/>
      <c r="E43" s="203"/>
      <c r="F43" s="203"/>
      <c r="G43" s="203"/>
      <c r="H43" s="203"/>
      <c r="I43" s="203"/>
      <c r="J43" s="203"/>
    </row>
    <row r="44" spans="1:10" x14ac:dyDescent="0.3">
      <c r="A44" s="203"/>
      <c r="B44" s="203"/>
      <c r="C44" s="203"/>
      <c r="D44" s="203"/>
      <c r="E44" s="203"/>
      <c r="F44" s="203"/>
      <c r="G44" s="203"/>
      <c r="H44" s="203"/>
      <c r="I44" s="203"/>
      <c r="J44" s="203"/>
    </row>
  </sheetData>
  <sheetProtection password="EF22" sheet="1"/>
  <mergeCells count="26">
    <mergeCell ref="G36:H36"/>
    <mergeCell ref="D40:E40"/>
    <mergeCell ref="A27:B27"/>
    <mergeCell ref="A28:B28"/>
    <mergeCell ref="A29:B29"/>
    <mergeCell ref="A30:B30"/>
    <mergeCell ref="A31:B31"/>
    <mergeCell ref="A32:B32"/>
    <mergeCell ref="A38:D38"/>
    <mergeCell ref="A33:B33"/>
    <mergeCell ref="A15:B15"/>
    <mergeCell ref="A16:B16"/>
    <mergeCell ref="A17:B17"/>
    <mergeCell ref="A11:B11"/>
    <mergeCell ref="A12:B12"/>
    <mergeCell ref="A13:B13"/>
    <mergeCell ref="A14:B14"/>
    <mergeCell ref="A18:B18"/>
    <mergeCell ref="A26:B26"/>
    <mergeCell ref="A19:B19"/>
    <mergeCell ref="A20:B20"/>
    <mergeCell ref="A21:B21"/>
    <mergeCell ref="A25:B25"/>
    <mergeCell ref="A22:B22"/>
    <mergeCell ref="A23:B23"/>
    <mergeCell ref="A24:B24"/>
  </mergeCells>
  <phoneticPr fontId="20" type="noConversion"/>
  <conditionalFormatting sqref="I33">
    <cfRule type="cellIs" dxfId="10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C13:H31">
      <formula1>0</formula1>
    </dataValidation>
  </dataValidations>
  <pageMargins left="0.7" right="0.7" top="0.75" bottom="0.75" header="0.3" footer="0.3"/>
  <pageSetup scale="85" orientation="landscape" r:id="rId1"/>
  <headerFooter>
    <oddFooter>&amp;L&amp;F &amp;A&amp;C&amp;P / &amp;N&amp;R&amp;D &amp;T</oddFooter>
  </headerFooter>
  <ignoredErrors>
    <ignoredError sqref="B1:B2 B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H23"/>
  <sheetViews>
    <sheetView showGridLines="0" workbookViewId="0">
      <selection activeCell="B5" sqref="B5"/>
    </sheetView>
  </sheetViews>
  <sheetFormatPr defaultColWidth="9.1796875" defaultRowHeight="12.5" x14ac:dyDescent="0.25"/>
  <cols>
    <col min="1" max="1" width="24.1796875" style="395" customWidth="1"/>
    <col min="2" max="2" width="13.26953125" style="395" customWidth="1"/>
    <col min="3" max="3" width="10.81640625" style="395" customWidth="1"/>
    <col min="4" max="4" width="10.54296875" style="395" customWidth="1"/>
    <col min="5" max="5" width="12.26953125" style="395" customWidth="1"/>
    <col min="6" max="6" width="11.81640625" style="395" customWidth="1"/>
    <col min="7" max="7" width="10.26953125" style="395" customWidth="1"/>
    <col min="8" max="8" width="10.1796875" style="395" customWidth="1"/>
    <col min="9" max="16384" width="9.1796875" style="395"/>
  </cols>
  <sheetData>
    <row r="1" spans="1:8" x14ac:dyDescent="0.25">
      <c r="A1" s="59" t="s">
        <v>237</v>
      </c>
      <c r="B1" s="392" t="str">
        <f>'771'!C1</f>
        <v>…………..</v>
      </c>
      <c r="C1" s="393"/>
      <c r="D1" s="393"/>
      <c r="E1" s="393"/>
      <c r="F1" s="394"/>
      <c r="G1" s="394"/>
      <c r="H1" s="394"/>
    </row>
    <row r="2" spans="1:8" x14ac:dyDescent="0.25">
      <c r="A2" s="59" t="s">
        <v>238</v>
      </c>
      <c r="B2" s="393" t="str">
        <f>'771'!C2</f>
        <v>……………………………………</v>
      </c>
      <c r="C2" s="393"/>
      <c r="D2" s="393"/>
      <c r="E2" s="393"/>
      <c r="F2" s="394"/>
      <c r="G2" s="394"/>
      <c r="H2" s="394"/>
    </row>
    <row r="3" spans="1:8" x14ac:dyDescent="0.25">
      <c r="A3" s="59" t="s">
        <v>235</v>
      </c>
      <c r="B3" s="184" t="s">
        <v>267</v>
      </c>
      <c r="C3" s="393"/>
      <c r="D3" s="393"/>
      <c r="E3" s="393"/>
      <c r="F3" s="394"/>
      <c r="G3" s="394"/>
      <c r="H3" s="394"/>
    </row>
    <row r="4" spans="1:8" x14ac:dyDescent="0.25">
      <c r="A4" s="59" t="s">
        <v>236</v>
      </c>
      <c r="B4" s="767" t="s">
        <v>336</v>
      </c>
      <c r="C4" s="768"/>
      <c r="D4" s="768"/>
      <c r="E4" s="768"/>
      <c r="F4" s="394"/>
      <c r="G4" s="394"/>
      <c r="H4" s="394"/>
    </row>
    <row r="5" spans="1:8" x14ac:dyDescent="0.25">
      <c r="A5" s="59" t="s">
        <v>246</v>
      </c>
      <c r="B5" s="629">
        <f>'771'!C5</f>
        <v>40847</v>
      </c>
      <c r="C5" s="393"/>
      <c r="D5" s="393"/>
      <c r="E5" s="393"/>
      <c r="F5" s="394"/>
      <c r="G5" s="394"/>
      <c r="H5" s="394"/>
    </row>
    <row r="6" spans="1:8" x14ac:dyDescent="0.25">
      <c r="A6" s="59" t="s">
        <v>245</v>
      </c>
      <c r="B6" s="396" t="str">
        <f>'771'!C6</f>
        <v>………………………………..</v>
      </c>
      <c r="C6" s="393"/>
      <c r="D6" s="393"/>
      <c r="E6" s="393"/>
      <c r="F6" s="394"/>
      <c r="G6" s="394"/>
      <c r="H6" s="394"/>
    </row>
    <row r="7" spans="1:8" x14ac:dyDescent="0.25">
      <c r="A7" s="59" t="s">
        <v>239</v>
      </c>
      <c r="B7" s="396" t="str">
        <f>'771'!C7</f>
        <v>………………………………..</v>
      </c>
      <c r="C7" s="393"/>
      <c r="D7" s="393"/>
      <c r="E7" s="393"/>
      <c r="F7" s="394"/>
      <c r="G7" s="394"/>
      <c r="H7" s="394"/>
    </row>
    <row r="8" spans="1:8" x14ac:dyDescent="0.25">
      <c r="A8" s="59" t="s">
        <v>240</v>
      </c>
      <c r="B8" s="396" t="str">
        <f>'771'!C8</f>
        <v>………………………..</v>
      </c>
      <c r="C8" s="393"/>
      <c r="D8" s="393"/>
      <c r="E8" s="393"/>
      <c r="F8" s="394"/>
      <c r="G8" s="394"/>
      <c r="H8" s="394"/>
    </row>
    <row r="9" spans="1:8" x14ac:dyDescent="0.25">
      <c r="A9" s="59" t="s">
        <v>241</v>
      </c>
      <c r="B9" s="393" t="str">
        <f>i!B9</f>
        <v>……………………..</v>
      </c>
      <c r="C9" s="393"/>
      <c r="D9" s="393"/>
      <c r="E9" s="393"/>
      <c r="F9" s="394"/>
      <c r="G9" s="394"/>
      <c r="H9" s="394"/>
    </row>
    <row r="10" spans="1:8" ht="13" thickBot="1" x14ac:dyDescent="0.3">
      <c r="A10" s="108"/>
      <c r="B10" s="109"/>
      <c r="C10" s="109"/>
      <c r="D10" s="109"/>
      <c r="E10" s="109"/>
      <c r="F10" s="109"/>
      <c r="G10" s="109"/>
      <c r="H10" s="202"/>
    </row>
    <row r="11" spans="1:8" ht="26.5" thickBot="1" x14ac:dyDescent="0.3">
      <c r="A11" s="769" t="s">
        <v>217</v>
      </c>
      <c r="B11" s="770"/>
      <c r="C11" s="220" t="s">
        <v>286</v>
      </c>
      <c r="D11" s="220" t="s">
        <v>287</v>
      </c>
      <c r="E11" s="220" t="s">
        <v>288</v>
      </c>
      <c r="F11" s="220" t="s">
        <v>289</v>
      </c>
      <c r="G11" s="220" t="s">
        <v>290</v>
      </c>
      <c r="H11" s="110" t="s">
        <v>291</v>
      </c>
    </row>
    <row r="12" spans="1:8" x14ac:dyDescent="0.25">
      <c r="A12" s="771" t="s">
        <v>218</v>
      </c>
      <c r="B12" s="753"/>
      <c r="C12" s="527"/>
      <c r="D12" s="527"/>
      <c r="E12" s="527"/>
      <c r="F12" s="527"/>
      <c r="G12" s="527"/>
      <c r="H12" s="528"/>
    </row>
    <row r="13" spans="1:8" x14ac:dyDescent="0.25">
      <c r="A13" s="764" t="s">
        <v>23</v>
      </c>
      <c r="B13" s="747"/>
      <c r="C13" s="529"/>
      <c r="D13" s="529"/>
      <c r="E13" s="529"/>
      <c r="F13" s="529"/>
      <c r="G13" s="529"/>
      <c r="H13" s="530"/>
    </row>
    <row r="14" spans="1:8" x14ac:dyDescent="0.25">
      <c r="A14" s="764" t="s">
        <v>219</v>
      </c>
      <c r="B14" s="747"/>
      <c r="C14" s="529"/>
      <c r="D14" s="529"/>
      <c r="E14" s="529"/>
      <c r="F14" s="529"/>
      <c r="G14" s="529"/>
      <c r="H14" s="530"/>
    </row>
    <row r="15" spans="1:8" x14ac:dyDescent="0.25">
      <c r="A15" s="764" t="s">
        <v>220</v>
      </c>
      <c r="B15" s="747"/>
      <c r="C15" s="529"/>
      <c r="D15" s="529"/>
      <c r="E15" s="529"/>
      <c r="F15" s="529"/>
      <c r="G15" s="529"/>
      <c r="H15" s="530"/>
    </row>
    <row r="16" spans="1:8" x14ac:dyDescent="0.25">
      <c r="A16" s="764" t="s">
        <v>52</v>
      </c>
      <c r="B16" s="747"/>
      <c r="C16" s="529"/>
      <c r="D16" s="529"/>
      <c r="E16" s="529"/>
      <c r="F16" s="529"/>
      <c r="G16" s="529"/>
      <c r="H16" s="530"/>
    </row>
    <row r="17" spans="1:8" ht="13" thickBot="1" x14ac:dyDescent="0.3">
      <c r="A17" s="765" t="s">
        <v>221</v>
      </c>
      <c r="B17" s="766"/>
      <c r="C17" s="531"/>
      <c r="D17" s="531"/>
      <c r="E17" s="531"/>
      <c r="F17" s="531"/>
      <c r="G17" s="531"/>
      <c r="H17" s="532"/>
    </row>
    <row r="18" spans="1:8" x14ac:dyDescent="0.25">
      <c r="A18" s="203"/>
      <c r="B18" s="203"/>
      <c r="C18" s="203"/>
      <c r="D18" s="203"/>
      <c r="E18" s="203"/>
      <c r="F18" s="203"/>
      <c r="G18" s="203"/>
      <c r="H18" s="203"/>
    </row>
    <row r="19" spans="1:8" x14ac:dyDescent="0.25">
      <c r="A19" s="203"/>
      <c r="B19" s="203"/>
      <c r="C19" s="203"/>
      <c r="D19" s="203"/>
      <c r="E19" s="203"/>
      <c r="F19" s="203"/>
      <c r="G19" s="203"/>
      <c r="H19" s="203"/>
    </row>
    <row r="20" spans="1:8" x14ac:dyDescent="0.25">
      <c r="A20" s="203"/>
      <c r="B20" s="203"/>
      <c r="C20" s="203"/>
      <c r="D20" s="203"/>
      <c r="E20" s="203"/>
      <c r="F20" s="203"/>
      <c r="G20" s="203"/>
      <c r="H20" s="203"/>
    </row>
    <row r="21" spans="1:8" x14ac:dyDescent="0.25">
      <c r="A21" s="6" t="s">
        <v>111</v>
      </c>
      <c r="B21" s="2"/>
      <c r="E21" s="668" t="s">
        <v>112</v>
      </c>
      <c r="F21" s="668"/>
      <c r="G21" s="203"/>
      <c r="H21" s="203"/>
    </row>
    <row r="22" spans="1:8" x14ac:dyDescent="0.25">
      <c r="A22" s="6" t="s">
        <v>113</v>
      </c>
      <c r="B22" s="2"/>
      <c r="E22" s="668" t="s">
        <v>113</v>
      </c>
      <c r="F22" s="668"/>
      <c r="G22" s="203"/>
      <c r="H22" s="203"/>
    </row>
    <row r="23" spans="1:8" ht="13" x14ac:dyDescent="0.25">
      <c r="A23" s="17"/>
      <c r="B23" s="17"/>
      <c r="C23" s="2"/>
      <c r="D23" s="2"/>
      <c r="E23" s="203"/>
      <c r="F23" s="203"/>
      <c r="G23" s="203"/>
      <c r="H23" s="203"/>
    </row>
  </sheetData>
  <sheetProtection password="EF22" sheet="1"/>
  <mergeCells count="10">
    <mergeCell ref="E22:F22"/>
    <mergeCell ref="A14:B14"/>
    <mergeCell ref="A15:B15"/>
    <mergeCell ref="A16:B16"/>
    <mergeCell ref="A17:B17"/>
    <mergeCell ref="B4:E4"/>
    <mergeCell ref="A13:B13"/>
    <mergeCell ref="A11:B11"/>
    <mergeCell ref="A12:B12"/>
    <mergeCell ref="E21:F21"/>
  </mergeCells>
  <phoneticPr fontId="20" type="noConversion"/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F28"/>
  <sheetViews>
    <sheetView showGridLines="0" topLeftCell="A2" zoomScaleNormal="100" workbookViewId="0">
      <selection activeCell="H5" sqref="H5"/>
    </sheetView>
  </sheetViews>
  <sheetFormatPr defaultColWidth="9.1796875" defaultRowHeight="12.5" x14ac:dyDescent="0.25"/>
  <cols>
    <col min="1" max="1" width="6.7265625" style="174" customWidth="1"/>
    <col min="2" max="2" width="33.54296875" style="174" customWidth="1"/>
    <col min="3" max="3" width="26" style="174" bestFit="1" customWidth="1"/>
    <col min="4" max="4" width="20.7265625" style="174" customWidth="1"/>
    <col min="5" max="5" width="18" style="174" customWidth="1"/>
    <col min="6" max="6" width="16.453125" style="174" customWidth="1"/>
    <col min="7" max="16384" width="9.1796875" style="174"/>
  </cols>
  <sheetData>
    <row r="1" spans="1:6" x14ac:dyDescent="0.25">
      <c r="A1" s="59" t="s">
        <v>237</v>
      </c>
      <c r="B1" s="59"/>
      <c r="C1" s="184" t="str">
        <f>'1000'!C1</f>
        <v>…………..</v>
      </c>
      <c r="D1" s="188"/>
    </row>
    <row r="2" spans="1:6" x14ac:dyDescent="0.25">
      <c r="A2" s="59" t="s">
        <v>238</v>
      </c>
      <c r="B2" s="59"/>
      <c r="C2" s="184" t="str">
        <f>'1000'!C2</f>
        <v>……………………………………</v>
      </c>
      <c r="D2" s="188"/>
    </row>
    <row r="3" spans="1:6" x14ac:dyDescent="0.25">
      <c r="A3" s="59" t="s">
        <v>235</v>
      </c>
      <c r="B3" s="59"/>
      <c r="C3" s="103" t="s">
        <v>254</v>
      </c>
      <c r="D3" s="215"/>
    </row>
    <row r="4" spans="1:6" ht="13" x14ac:dyDescent="0.25">
      <c r="A4" s="59" t="s">
        <v>236</v>
      </c>
      <c r="B4" s="59"/>
      <c r="C4" s="103" t="s">
        <v>367</v>
      </c>
      <c r="D4" s="52"/>
    </row>
    <row r="5" spans="1:6" x14ac:dyDescent="0.25">
      <c r="A5" s="59" t="s">
        <v>246</v>
      </c>
      <c r="B5" s="59"/>
      <c r="C5" s="189">
        <f>'1000'!C5</f>
        <v>40847</v>
      </c>
      <c r="D5" s="188"/>
    </row>
    <row r="6" spans="1:6" x14ac:dyDescent="0.25">
      <c r="A6" s="59" t="s">
        <v>245</v>
      </c>
      <c r="B6" s="59"/>
      <c r="C6" s="184" t="str">
        <f>'1000'!C6</f>
        <v>………………………………..</v>
      </c>
      <c r="D6" s="188"/>
    </row>
    <row r="7" spans="1:6" x14ac:dyDescent="0.25">
      <c r="A7" s="59" t="s">
        <v>239</v>
      </c>
      <c r="B7" s="59"/>
      <c r="C7" s="184" t="str">
        <f>'1000'!C7</f>
        <v>………………………………..</v>
      </c>
      <c r="D7" s="188"/>
    </row>
    <row r="8" spans="1:6" x14ac:dyDescent="0.25">
      <c r="A8" s="59" t="s">
        <v>240</v>
      </c>
      <c r="B8" s="59"/>
      <c r="C8" s="184" t="str">
        <f>'1000'!C8</f>
        <v>………………………..</v>
      </c>
      <c r="D8" s="188"/>
    </row>
    <row r="9" spans="1:6" x14ac:dyDescent="0.25">
      <c r="A9" s="59" t="s">
        <v>241</v>
      </c>
      <c r="B9" s="59"/>
      <c r="C9" s="184" t="str">
        <f>'1000'!C9</f>
        <v>……………………..</v>
      </c>
      <c r="D9" s="188"/>
      <c r="F9" s="2"/>
    </row>
    <row r="10" spans="1:6" ht="13" thickBot="1" x14ac:dyDescent="0.3">
      <c r="A10" s="102"/>
      <c r="B10" s="102"/>
      <c r="F10" s="2"/>
    </row>
    <row r="11" spans="1:6" ht="26.5" thickBot="1" x14ac:dyDescent="0.3">
      <c r="A11" s="387" t="s">
        <v>163</v>
      </c>
      <c r="B11" s="388" t="s">
        <v>164</v>
      </c>
      <c r="C11" s="389" t="s">
        <v>311</v>
      </c>
      <c r="D11" s="389" t="s">
        <v>312</v>
      </c>
      <c r="E11" s="390" t="s">
        <v>313</v>
      </c>
      <c r="F11" s="2"/>
    </row>
    <row r="12" spans="1:6" ht="25" x14ac:dyDescent="0.25">
      <c r="A12" s="499">
        <v>10815</v>
      </c>
      <c r="B12" s="533" t="str">
        <f>IF(E12&gt;=10%*$E$22,"Accounts Receivable [Provide Breakdown]","Accounts Receivable")</f>
        <v>Accounts Receivable [Provide Breakdown]</v>
      </c>
      <c r="C12" s="534"/>
      <c r="D12" s="534"/>
      <c r="E12" s="535">
        <f>SUM(C12:D12)</f>
        <v>0</v>
      </c>
      <c r="F12" s="2"/>
    </row>
    <row r="13" spans="1:6" ht="25" x14ac:dyDescent="0.25">
      <c r="A13" s="503">
        <v>10820</v>
      </c>
      <c r="B13" s="536" t="str">
        <f>IF(E13&gt;=10%*$E$22,"Accrued Interest Receivable [Provide Breakdown]","Accrued Interest ")</f>
        <v>Accrued Interest Receivable [Provide Breakdown]</v>
      </c>
      <c r="C13" s="537"/>
      <c r="D13" s="537"/>
      <c r="E13" s="538">
        <f t="shared" ref="E13:E21" si="0">SUM(C13:D13)</f>
        <v>0</v>
      </c>
      <c r="F13" s="2"/>
    </row>
    <row r="14" spans="1:6" ht="25" x14ac:dyDescent="0.25">
      <c r="A14" s="503">
        <v>10825</v>
      </c>
      <c r="B14" s="536" t="str">
        <f>IF(E14&gt;=10%*$E$22,"Cheques for Collection /Transit Items [Provide Breakdown]","Cheques for Collection /Transit Items")</f>
        <v>Cheques for Collection /Transit Items [Provide Breakdown]</v>
      </c>
      <c r="C14" s="537"/>
      <c r="D14" s="537"/>
      <c r="E14" s="538">
        <f t="shared" si="0"/>
        <v>0</v>
      </c>
      <c r="F14" s="2"/>
    </row>
    <row r="15" spans="1:6" x14ac:dyDescent="0.25">
      <c r="A15" s="503">
        <v>10835</v>
      </c>
      <c r="B15" s="536" t="str">
        <f>IF(E15&gt;=10%*$E$22,"Prepaid Interest [Provide Breakdown]","Prepaid Interest ")</f>
        <v>Prepaid Interest [Provide Breakdown]</v>
      </c>
      <c r="C15" s="537"/>
      <c r="D15" s="537"/>
      <c r="E15" s="538">
        <f t="shared" si="0"/>
        <v>0</v>
      </c>
      <c r="F15" s="2"/>
    </row>
    <row r="16" spans="1:6" x14ac:dyDescent="0.25">
      <c r="A16" s="503">
        <v>10840</v>
      </c>
      <c r="B16" s="536" t="str">
        <f>IF(E16&gt;=10%*$E$22,"Prepaid Rent [Provide Breakdown]","Prepaid Rent ")</f>
        <v>Prepaid Rent [Provide Breakdown]</v>
      </c>
      <c r="C16" s="537"/>
      <c r="D16" s="537"/>
      <c r="E16" s="538">
        <f t="shared" si="0"/>
        <v>0</v>
      </c>
      <c r="F16" s="2"/>
    </row>
    <row r="17" spans="1:6" x14ac:dyDescent="0.25">
      <c r="A17" s="503">
        <v>10845</v>
      </c>
      <c r="B17" s="536" t="str">
        <f>IF(E17&gt;=10%*$E$22,"Stationery [Provide Breakdown]","Stationery")</f>
        <v>Stationery [Provide Breakdown]</v>
      </c>
      <c r="C17" s="537"/>
      <c r="D17" s="537"/>
      <c r="E17" s="538">
        <f t="shared" si="0"/>
        <v>0</v>
      </c>
      <c r="F17" s="2"/>
    </row>
    <row r="18" spans="1:6" ht="25" x14ac:dyDescent="0.25">
      <c r="A18" s="503">
        <v>10850</v>
      </c>
      <c r="B18" s="536" t="str">
        <f>IF(E18&gt;=10%*$E$22,"Other Prepayments [Provide Breakdown]","Other Prepayments")</f>
        <v>Other Prepayments [Provide Breakdown]</v>
      </c>
      <c r="C18" s="537"/>
      <c r="D18" s="537"/>
      <c r="E18" s="538">
        <f t="shared" si="0"/>
        <v>0</v>
      </c>
      <c r="F18" s="2"/>
    </row>
    <row r="19" spans="1:6" x14ac:dyDescent="0.25">
      <c r="A19" s="503">
        <v>10855</v>
      </c>
      <c r="B19" s="536" t="str">
        <f>IF(E19&gt;=10%*$E$22,"Suspense Account [Provide Breakdown]","Suspense Account")</f>
        <v>Suspense Account [Provide Breakdown]</v>
      </c>
      <c r="C19" s="537"/>
      <c r="D19" s="537"/>
      <c r="E19" s="538">
        <f t="shared" si="0"/>
        <v>0</v>
      </c>
      <c r="F19" s="2"/>
    </row>
    <row r="20" spans="1:6" ht="25" x14ac:dyDescent="0.25">
      <c r="A20" s="503">
        <v>10860</v>
      </c>
      <c r="B20" s="536" t="str">
        <f>IF(E20&gt;=10%*$E$22,"Goodwill and Other Intangible Assets [Provide Breakdown]","Goodwill and Other Intangible Assets")</f>
        <v>Goodwill and Other Intangible Assets [Provide Breakdown]</v>
      </c>
      <c r="C20" s="537"/>
      <c r="D20" s="537"/>
      <c r="E20" s="538">
        <f t="shared" si="0"/>
        <v>0</v>
      </c>
      <c r="F20" s="2"/>
    </row>
    <row r="21" spans="1:6" ht="13" thickBot="1" x14ac:dyDescent="0.3">
      <c r="A21" s="507">
        <v>10865</v>
      </c>
      <c r="B21" s="539" t="str">
        <f>IF(E21&gt;=10%*$E$22,"Miscellaneous [Provide Breakdown]","Miscellaneous")</f>
        <v>Miscellaneous [Provide Breakdown]</v>
      </c>
      <c r="C21" s="540"/>
      <c r="D21" s="540"/>
      <c r="E21" s="541">
        <f t="shared" si="0"/>
        <v>0</v>
      </c>
      <c r="F21" s="2"/>
    </row>
    <row r="22" spans="1:6" ht="13.5" thickBot="1" x14ac:dyDescent="0.35">
      <c r="A22" s="164"/>
      <c r="B22" s="165" t="s">
        <v>120</v>
      </c>
      <c r="C22" s="166">
        <f>SUM(C12:C21)</f>
        <v>0</v>
      </c>
      <c r="D22" s="167">
        <f>SUM(D12:D21)</f>
        <v>0</v>
      </c>
      <c r="E22" s="168">
        <f>SUM(E12:E21)</f>
        <v>0</v>
      </c>
      <c r="F22" s="2"/>
    </row>
    <row r="23" spans="1:6" x14ac:dyDescent="0.25">
      <c r="A23" s="21"/>
      <c r="B23" s="21"/>
      <c r="C23" s="2"/>
      <c r="D23" s="2"/>
      <c r="E23" s="2"/>
      <c r="F23" s="2"/>
    </row>
    <row r="24" spans="1:6" ht="13" x14ac:dyDescent="0.25">
      <c r="A24" s="27" t="s">
        <v>165</v>
      </c>
      <c r="B24" s="27"/>
      <c r="C24" s="2"/>
      <c r="D24" s="2"/>
      <c r="E24" s="2"/>
      <c r="F24" s="2"/>
    </row>
    <row r="25" spans="1:6" ht="13" x14ac:dyDescent="0.25">
      <c r="A25" s="17"/>
      <c r="B25" s="17"/>
      <c r="C25" s="2"/>
      <c r="D25" s="2"/>
      <c r="E25" s="2"/>
      <c r="F25" s="2"/>
    </row>
    <row r="26" spans="1:6" ht="14" x14ac:dyDescent="0.25">
      <c r="A26" s="6" t="s">
        <v>381</v>
      </c>
      <c r="B26" s="2"/>
      <c r="C26" s="50"/>
      <c r="D26" s="668" t="s">
        <v>378</v>
      </c>
      <c r="E26" s="772"/>
      <c r="F26" s="2"/>
    </row>
    <row r="27" spans="1:6" ht="14" x14ac:dyDescent="0.25">
      <c r="A27" s="6" t="s">
        <v>113</v>
      </c>
      <c r="B27" s="2"/>
      <c r="C27" s="50"/>
      <c r="D27" s="668" t="s">
        <v>113</v>
      </c>
      <c r="E27" s="772"/>
      <c r="F27" s="2"/>
    </row>
    <row r="28" spans="1:6" ht="13" x14ac:dyDescent="0.25">
      <c r="A28" s="17"/>
      <c r="B28" s="17"/>
      <c r="C28" s="2"/>
      <c r="D28" s="2"/>
      <c r="E28" s="2"/>
      <c r="F28" s="2"/>
    </row>
  </sheetData>
  <sheetProtection password="EF22" sheet="1"/>
  <mergeCells count="2">
    <mergeCell ref="D26:E26"/>
    <mergeCell ref="D27:E27"/>
  </mergeCells>
  <phoneticPr fontId="20" type="noConversion"/>
  <dataValidations count="1">
    <dataValidation type="whole" operator="greaterThanOrEqual" allowBlank="1" showInputMessage="1" showErrorMessage="1" errorTitle="CBN - OFID" error="Data input must be POSITIVE WHOLE NUMBERS" sqref="C12:D21">
      <formula1>0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52"/>
  <sheetViews>
    <sheetView showGridLines="0" workbookViewId="0">
      <selection activeCell="B14" sqref="B14:C14"/>
    </sheetView>
  </sheetViews>
  <sheetFormatPr defaultColWidth="9.1796875" defaultRowHeight="12.5" x14ac:dyDescent="0.25"/>
  <cols>
    <col min="1" max="1" width="4.453125" style="174" customWidth="1"/>
    <col min="2" max="2" width="19.81640625" style="174" customWidth="1"/>
    <col min="3" max="3" width="27.81640625" style="174" customWidth="1"/>
    <col min="4" max="4" width="18" style="174" customWidth="1"/>
    <col min="5" max="5" width="11.453125" style="174" customWidth="1"/>
    <col min="6" max="16384" width="9.1796875" style="174"/>
  </cols>
  <sheetData>
    <row r="1" spans="1:4" x14ac:dyDescent="0.25">
      <c r="A1" s="59" t="s">
        <v>237</v>
      </c>
      <c r="B1" s="171"/>
      <c r="C1" s="184" t="str">
        <f>'221'!C1</f>
        <v>…………..</v>
      </c>
    </row>
    <row r="2" spans="1:4" x14ac:dyDescent="0.25">
      <c r="A2" s="59" t="s">
        <v>238</v>
      </c>
      <c r="B2" s="171"/>
      <c r="C2" s="184" t="str">
        <f>'221'!C2</f>
        <v>……………………………………</v>
      </c>
    </row>
    <row r="3" spans="1:4" x14ac:dyDescent="0.25">
      <c r="A3" s="59" t="s">
        <v>235</v>
      </c>
      <c r="B3" s="171"/>
      <c r="C3" s="184" t="s">
        <v>255</v>
      </c>
    </row>
    <row r="4" spans="1:4" x14ac:dyDescent="0.25">
      <c r="A4" s="59" t="s">
        <v>236</v>
      </c>
      <c r="B4" s="171"/>
      <c r="C4" s="103" t="s">
        <v>327</v>
      </c>
    </row>
    <row r="5" spans="1:4" x14ac:dyDescent="0.25">
      <c r="A5" s="59" t="s">
        <v>246</v>
      </c>
      <c r="B5" s="171"/>
      <c r="C5" s="189">
        <f>'221'!C5</f>
        <v>40847</v>
      </c>
    </row>
    <row r="6" spans="1:4" x14ac:dyDescent="0.25">
      <c r="A6" s="59" t="s">
        <v>245</v>
      </c>
      <c r="B6" s="171"/>
      <c r="C6" s="184" t="str">
        <f>'221'!C6</f>
        <v>………………………………..</v>
      </c>
    </row>
    <row r="7" spans="1:4" x14ac:dyDescent="0.25">
      <c r="A7" s="59" t="s">
        <v>239</v>
      </c>
      <c r="B7" s="171"/>
      <c r="C7" s="184" t="str">
        <f>'221'!C7</f>
        <v>………………………………..</v>
      </c>
    </row>
    <row r="8" spans="1:4" x14ac:dyDescent="0.25">
      <c r="A8" s="59" t="s">
        <v>240</v>
      </c>
      <c r="B8" s="171"/>
      <c r="C8" s="184" t="str">
        <f>'221'!C8</f>
        <v>………………………..</v>
      </c>
    </row>
    <row r="9" spans="1:4" x14ac:dyDescent="0.25">
      <c r="A9" s="59" t="s">
        <v>241</v>
      </c>
      <c r="B9" s="171"/>
      <c r="C9" s="184" t="str">
        <f>'221'!C9</f>
        <v>……………………..</v>
      </c>
    </row>
    <row r="10" spans="1:4" ht="13.5" thickBot="1" x14ac:dyDescent="0.3">
      <c r="A10" s="775"/>
      <c r="B10" s="776"/>
      <c r="C10" s="2"/>
      <c r="D10" s="43"/>
    </row>
    <row r="11" spans="1:4" ht="25.5" thickBot="1" x14ac:dyDescent="0.3">
      <c r="A11" s="154" t="s">
        <v>124</v>
      </c>
      <c r="B11" s="777" t="s">
        <v>166</v>
      </c>
      <c r="C11" s="778"/>
      <c r="D11" s="92" t="s">
        <v>421</v>
      </c>
    </row>
    <row r="12" spans="1:4" x14ac:dyDescent="0.25">
      <c r="A12" s="418"/>
      <c r="B12" s="690"/>
      <c r="C12" s="779"/>
      <c r="D12" s="542"/>
    </row>
    <row r="13" spans="1:4" ht="14.5" x14ac:dyDescent="0.25">
      <c r="A13" s="421"/>
      <c r="B13" s="773"/>
      <c r="C13" s="774"/>
      <c r="D13" s="543"/>
    </row>
    <row r="14" spans="1:4" ht="14.5" x14ac:dyDescent="0.25">
      <c r="A14" s="421"/>
      <c r="B14" s="773"/>
      <c r="C14" s="774"/>
      <c r="D14" s="543"/>
    </row>
    <row r="15" spans="1:4" ht="14.5" x14ac:dyDescent="0.25">
      <c r="A15" s="421"/>
      <c r="B15" s="773"/>
      <c r="C15" s="774"/>
      <c r="D15" s="543"/>
    </row>
    <row r="16" spans="1:4" ht="14.5" x14ac:dyDescent="0.25">
      <c r="A16" s="421"/>
      <c r="B16" s="773"/>
      <c r="C16" s="774"/>
      <c r="D16" s="543"/>
    </row>
    <row r="17" spans="1:4" ht="14.5" x14ac:dyDescent="0.25">
      <c r="A17" s="421"/>
      <c r="B17" s="773"/>
      <c r="C17" s="774"/>
      <c r="D17" s="543"/>
    </row>
    <row r="18" spans="1:4" ht="14.5" x14ac:dyDescent="0.25">
      <c r="A18" s="421"/>
      <c r="B18" s="773"/>
      <c r="C18" s="774"/>
      <c r="D18" s="543"/>
    </row>
    <row r="19" spans="1:4" ht="14.5" x14ac:dyDescent="0.25">
      <c r="A19" s="421"/>
      <c r="B19" s="773"/>
      <c r="C19" s="774"/>
      <c r="D19" s="543"/>
    </row>
    <row r="20" spans="1:4" ht="14.5" x14ac:dyDescent="0.25">
      <c r="A20" s="421"/>
      <c r="B20" s="773"/>
      <c r="C20" s="774"/>
      <c r="D20" s="543"/>
    </row>
    <row r="21" spans="1:4" ht="14.5" x14ac:dyDescent="0.25">
      <c r="A21" s="421"/>
      <c r="B21" s="773"/>
      <c r="C21" s="774"/>
      <c r="D21" s="543"/>
    </row>
    <row r="22" spans="1:4" ht="14.5" x14ac:dyDescent="0.25">
      <c r="A22" s="421"/>
      <c r="B22" s="773"/>
      <c r="C22" s="774"/>
      <c r="D22" s="543"/>
    </row>
    <row r="23" spans="1:4" ht="14.5" x14ac:dyDescent="0.25">
      <c r="A23" s="421"/>
      <c r="B23" s="773"/>
      <c r="C23" s="774"/>
      <c r="D23" s="543"/>
    </row>
    <row r="24" spans="1:4" ht="14.5" x14ac:dyDescent="0.25">
      <c r="A24" s="421"/>
      <c r="B24" s="773"/>
      <c r="C24" s="774"/>
      <c r="D24" s="543"/>
    </row>
    <row r="25" spans="1:4" ht="14.5" x14ac:dyDescent="0.25">
      <c r="A25" s="421"/>
      <c r="B25" s="773"/>
      <c r="C25" s="774"/>
      <c r="D25" s="543"/>
    </row>
    <row r="26" spans="1:4" ht="14.5" x14ac:dyDescent="0.25">
      <c r="A26" s="421"/>
      <c r="B26" s="773"/>
      <c r="C26" s="774"/>
      <c r="D26" s="543"/>
    </row>
    <row r="27" spans="1:4" ht="14.5" x14ac:dyDescent="0.25">
      <c r="A27" s="421"/>
      <c r="B27" s="773"/>
      <c r="C27" s="774"/>
      <c r="D27" s="543"/>
    </row>
    <row r="28" spans="1:4" ht="14.5" x14ac:dyDescent="0.25">
      <c r="A28" s="421"/>
      <c r="B28" s="773"/>
      <c r="C28" s="774"/>
      <c r="D28" s="543"/>
    </row>
    <row r="29" spans="1:4" ht="14.5" x14ac:dyDescent="0.25">
      <c r="A29" s="421"/>
      <c r="B29" s="773"/>
      <c r="C29" s="774"/>
      <c r="D29" s="543"/>
    </row>
    <row r="30" spans="1:4" ht="14.5" x14ac:dyDescent="0.25">
      <c r="A30" s="421"/>
      <c r="B30" s="773"/>
      <c r="C30" s="774"/>
      <c r="D30" s="543"/>
    </row>
    <row r="31" spans="1:4" ht="14.5" x14ac:dyDescent="0.25">
      <c r="A31" s="421"/>
      <c r="B31" s="773"/>
      <c r="C31" s="774"/>
      <c r="D31" s="543"/>
    </row>
    <row r="32" spans="1:4" ht="14.5" x14ac:dyDescent="0.25">
      <c r="A32" s="421"/>
      <c r="B32" s="773"/>
      <c r="C32" s="774"/>
      <c r="D32" s="543"/>
    </row>
    <row r="33" spans="1:5" ht="14.5" x14ac:dyDescent="0.25">
      <c r="A33" s="421"/>
      <c r="B33" s="773"/>
      <c r="C33" s="774"/>
      <c r="D33" s="543"/>
    </row>
    <row r="34" spans="1:5" ht="14.5" x14ac:dyDescent="0.25">
      <c r="A34" s="421"/>
      <c r="B34" s="773"/>
      <c r="C34" s="774"/>
      <c r="D34" s="543"/>
    </row>
    <row r="35" spans="1:5" ht="14.5" x14ac:dyDescent="0.25">
      <c r="A35" s="421"/>
      <c r="B35" s="773"/>
      <c r="C35" s="774"/>
      <c r="D35" s="543"/>
    </row>
    <row r="36" spans="1:5" ht="14.5" x14ac:dyDescent="0.25">
      <c r="A36" s="421"/>
      <c r="B36" s="773"/>
      <c r="C36" s="774"/>
      <c r="D36" s="543"/>
    </row>
    <row r="37" spans="1:5" ht="14.5" x14ac:dyDescent="0.25">
      <c r="A37" s="421"/>
      <c r="B37" s="773"/>
      <c r="C37" s="774"/>
      <c r="D37" s="543"/>
    </row>
    <row r="38" spans="1:5" ht="14.5" x14ac:dyDescent="0.25">
      <c r="A38" s="421"/>
      <c r="B38" s="773"/>
      <c r="C38" s="774"/>
      <c r="D38" s="543"/>
    </row>
    <row r="39" spans="1:5" ht="14.5" x14ac:dyDescent="0.25">
      <c r="A39" s="421"/>
      <c r="B39" s="773"/>
      <c r="C39" s="774"/>
      <c r="D39" s="543"/>
    </row>
    <row r="40" spans="1:5" ht="14.5" x14ac:dyDescent="0.25">
      <c r="A40" s="421"/>
      <c r="B40" s="773"/>
      <c r="C40" s="774"/>
      <c r="D40" s="543"/>
    </row>
    <row r="41" spans="1:5" ht="14.5" x14ac:dyDescent="0.25">
      <c r="A41" s="421"/>
      <c r="B41" s="773"/>
      <c r="C41" s="774"/>
      <c r="D41" s="543"/>
    </row>
    <row r="42" spans="1:5" ht="14.5" x14ac:dyDescent="0.25">
      <c r="A42" s="421"/>
      <c r="B42" s="773"/>
      <c r="C42" s="774"/>
      <c r="D42" s="543"/>
    </row>
    <row r="43" spans="1:5" ht="14.5" x14ac:dyDescent="0.25">
      <c r="A43" s="421"/>
      <c r="B43" s="773"/>
      <c r="C43" s="774"/>
      <c r="D43" s="543"/>
    </row>
    <row r="44" spans="1:5" ht="14.5" x14ac:dyDescent="0.25">
      <c r="A44" s="421"/>
      <c r="B44" s="773"/>
      <c r="C44" s="774"/>
      <c r="D44" s="543"/>
    </row>
    <row r="45" spans="1:5" ht="14.5" x14ac:dyDescent="0.25">
      <c r="A45" s="421"/>
      <c r="B45" s="773"/>
      <c r="C45" s="774"/>
      <c r="D45" s="543"/>
    </row>
    <row r="46" spans="1:5" ht="15" thickBot="1" x14ac:dyDescent="0.3">
      <c r="A46" s="436"/>
      <c r="B46" s="773"/>
      <c r="C46" s="774"/>
      <c r="D46" s="544"/>
    </row>
    <row r="47" spans="1:5" ht="13.5" thickBot="1" x14ac:dyDescent="0.35">
      <c r="A47" s="391"/>
      <c r="B47" s="780" t="s">
        <v>120</v>
      </c>
      <c r="C47" s="781"/>
      <c r="D47" s="168">
        <f>SUM(D12:D46)</f>
        <v>0</v>
      </c>
      <c r="E47" s="143"/>
    </row>
    <row r="48" spans="1:5" x14ac:dyDescent="0.25">
      <c r="A48" s="21"/>
      <c r="B48" s="2"/>
      <c r="C48" s="2"/>
      <c r="D48" s="2"/>
    </row>
    <row r="49" spans="1:4" ht="13" x14ac:dyDescent="0.25">
      <c r="A49" s="17"/>
      <c r="B49" s="2"/>
      <c r="C49" s="2"/>
      <c r="D49" s="2"/>
    </row>
    <row r="50" spans="1:4" x14ac:dyDescent="0.25">
      <c r="A50" s="6" t="s">
        <v>384</v>
      </c>
      <c r="B50" s="2"/>
      <c r="C50" s="668" t="s">
        <v>383</v>
      </c>
      <c r="D50" s="668"/>
    </row>
    <row r="51" spans="1:4" x14ac:dyDescent="0.25">
      <c r="A51" s="6" t="s">
        <v>113</v>
      </c>
      <c r="B51" s="2"/>
      <c r="C51" s="668" t="s">
        <v>113</v>
      </c>
      <c r="D51" s="668"/>
    </row>
    <row r="52" spans="1:4" ht="13" x14ac:dyDescent="0.25">
      <c r="A52" s="17"/>
      <c r="B52" s="17"/>
      <c r="C52" s="2"/>
      <c r="D52" s="2"/>
    </row>
  </sheetData>
  <sheetProtection password="EF22" sheet="1"/>
  <mergeCells count="40">
    <mergeCell ref="B39:C39"/>
    <mergeCell ref="B26:C26"/>
    <mergeCell ref="C50:D50"/>
    <mergeCell ref="C51:D51"/>
    <mergeCell ref="B47:C47"/>
    <mergeCell ref="B43:C43"/>
    <mergeCell ref="B44:C44"/>
    <mergeCell ref="B45:C45"/>
    <mergeCell ref="B46:C46"/>
    <mergeCell ref="B38:C38"/>
    <mergeCell ref="B19:C19"/>
    <mergeCell ref="B20:C20"/>
    <mergeCell ref="B40:C40"/>
    <mergeCell ref="B41:C41"/>
    <mergeCell ref="B42:C42"/>
    <mergeCell ref="A10:B10"/>
    <mergeCell ref="B11:C11"/>
    <mergeCell ref="B12:C12"/>
    <mergeCell ref="B27:C27"/>
    <mergeCell ref="B32:C32"/>
    <mergeCell ref="B34:C34"/>
    <mergeCell ref="B35:C35"/>
    <mergeCell ref="B28:C28"/>
    <mergeCell ref="B29:C29"/>
    <mergeCell ref="B13:C13"/>
    <mergeCell ref="B14:C14"/>
    <mergeCell ref="B15:C15"/>
    <mergeCell ref="B16:C16"/>
    <mergeCell ref="B17:C17"/>
    <mergeCell ref="B18:C18"/>
    <mergeCell ref="B36:C36"/>
    <mergeCell ref="B37:C37"/>
    <mergeCell ref="B33:C33"/>
    <mergeCell ref="B21:C21"/>
    <mergeCell ref="B22:C22"/>
    <mergeCell ref="B23:C23"/>
    <mergeCell ref="B24:C24"/>
    <mergeCell ref="B25:C25"/>
    <mergeCell ref="B30:C30"/>
    <mergeCell ref="B31:C31"/>
  </mergeCells>
  <phoneticPr fontId="20" type="noConversion"/>
  <conditionalFormatting sqref="D47">
    <cfRule type="cellIs" dxfId="9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D12:D46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95" orientation="portrait" r:id="rId1"/>
  <headerFooter>
    <oddFooter>&amp;L&amp;F &amp;A&amp;C&amp;P / 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40"/>
  <sheetViews>
    <sheetView showGridLines="0" topLeftCell="A6" zoomScaleNormal="100" workbookViewId="0">
      <selection activeCell="B8" sqref="B8"/>
    </sheetView>
  </sheetViews>
  <sheetFormatPr defaultColWidth="9.1796875" defaultRowHeight="12.5" x14ac:dyDescent="0.25"/>
  <cols>
    <col min="1" max="1" width="24.81640625" style="174" customWidth="1"/>
    <col min="2" max="2" width="3.7265625" style="174" customWidth="1"/>
    <col min="3" max="3" width="12" style="174" customWidth="1"/>
    <col min="4" max="4" width="12.1796875" style="174" customWidth="1"/>
    <col min="5" max="6" width="12.453125" style="174" customWidth="1"/>
    <col min="7" max="7" width="13.81640625" style="174" customWidth="1"/>
    <col min="8" max="8" width="15.1796875" style="174" customWidth="1"/>
    <col min="9" max="9" width="14.7265625" style="174" customWidth="1"/>
    <col min="10" max="16384" width="9.1796875" style="174"/>
  </cols>
  <sheetData>
    <row r="1" spans="1:10" ht="14" x14ac:dyDescent="0.3">
      <c r="A1" s="59" t="s">
        <v>237</v>
      </c>
      <c r="B1" s="782" t="str">
        <f>'771'!C1</f>
        <v>…………..</v>
      </c>
      <c r="C1" s="783"/>
      <c r="D1" s="184"/>
    </row>
    <row r="2" spans="1:10" x14ac:dyDescent="0.25">
      <c r="A2" s="59" t="s">
        <v>238</v>
      </c>
      <c r="B2" s="107" t="str">
        <f>'771'!C2</f>
        <v>……………………………………</v>
      </c>
      <c r="C2" s="184"/>
      <c r="D2" s="184"/>
    </row>
    <row r="3" spans="1:10" ht="13" x14ac:dyDescent="0.3">
      <c r="A3" s="59" t="s">
        <v>235</v>
      </c>
      <c r="B3" s="207" t="s">
        <v>268</v>
      </c>
      <c r="C3" s="184"/>
      <c r="D3" s="184"/>
    </row>
    <row r="4" spans="1:10" ht="13" x14ac:dyDescent="0.25">
      <c r="A4" s="59" t="s">
        <v>236</v>
      </c>
      <c r="B4" s="112" t="s">
        <v>362</v>
      </c>
      <c r="C4" s="113"/>
      <c r="D4" s="113"/>
    </row>
    <row r="5" spans="1:10" ht="14.5" x14ac:dyDescent="0.35">
      <c r="A5" s="59" t="s">
        <v>246</v>
      </c>
      <c r="B5" s="786">
        <f>'771'!C5</f>
        <v>40847</v>
      </c>
      <c r="C5" s="787"/>
      <c r="D5" s="184"/>
    </row>
    <row r="6" spans="1:10" x14ac:dyDescent="0.25">
      <c r="A6" s="59" t="s">
        <v>245</v>
      </c>
      <c r="B6" s="114" t="str">
        <f>'771'!C6</f>
        <v>………………………………..</v>
      </c>
      <c r="C6" s="184"/>
      <c r="D6" s="184"/>
    </row>
    <row r="7" spans="1:10" x14ac:dyDescent="0.25">
      <c r="A7" s="59" t="s">
        <v>239</v>
      </c>
      <c r="B7" s="114" t="str">
        <f>'771'!C7</f>
        <v>………………………………..</v>
      </c>
      <c r="C7" s="184"/>
      <c r="D7" s="184"/>
    </row>
    <row r="8" spans="1:10" x14ac:dyDescent="0.25">
      <c r="A8" s="59" t="s">
        <v>240</v>
      </c>
      <c r="B8" s="114" t="str">
        <f>'771'!C8</f>
        <v>………………………..</v>
      </c>
      <c r="C8" s="184"/>
      <c r="D8" s="184"/>
    </row>
    <row r="9" spans="1:10" x14ac:dyDescent="0.25">
      <c r="A9" s="59" t="s">
        <v>241</v>
      </c>
      <c r="B9" s="114" t="str">
        <f>'771'!C9</f>
        <v>……………………..</v>
      </c>
      <c r="C9" s="184"/>
      <c r="D9" s="184"/>
    </row>
    <row r="10" spans="1:10" x14ac:dyDescent="0.25">
      <c r="A10" s="108"/>
      <c r="B10" s="109"/>
      <c r="C10" s="109"/>
      <c r="D10" s="109"/>
      <c r="E10" s="10"/>
      <c r="F10" s="10"/>
      <c r="G10" s="10"/>
      <c r="H10" s="10"/>
      <c r="I10" s="10"/>
      <c r="J10" s="10"/>
    </row>
    <row r="11" spans="1:10" ht="13" thickBot="1" x14ac:dyDescent="0.3">
      <c r="A11" s="784"/>
      <c r="B11" s="785"/>
      <c r="C11" s="109"/>
      <c r="D11" s="109"/>
      <c r="E11" s="10"/>
      <c r="F11" s="10"/>
      <c r="G11" s="10"/>
      <c r="H11" s="10"/>
      <c r="I11" s="10"/>
      <c r="J11" s="10"/>
    </row>
    <row r="12" spans="1:10" ht="39.5" thickBot="1" x14ac:dyDescent="0.3">
      <c r="A12" s="750" t="s">
        <v>222</v>
      </c>
      <c r="B12" s="751"/>
      <c r="C12" s="233" t="s">
        <v>414</v>
      </c>
      <c r="D12" s="234" t="s">
        <v>415</v>
      </c>
      <c r="E12" s="234" t="s">
        <v>416</v>
      </c>
      <c r="F12" s="234" t="s">
        <v>417</v>
      </c>
      <c r="G12" s="234" t="s">
        <v>418</v>
      </c>
      <c r="H12" s="234" t="s">
        <v>419</v>
      </c>
      <c r="I12" s="230" t="s">
        <v>420</v>
      </c>
      <c r="J12" s="32" t="s">
        <v>128</v>
      </c>
    </row>
    <row r="13" spans="1:10" x14ac:dyDescent="0.25">
      <c r="A13" s="752" t="s">
        <v>223</v>
      </c>
      <c r="B13" s="753"/>
      <c r="C13" s="511"/>
      <c r="D13" s="511"/>
      <c r="E13" s="511"/>
      <c r="F13" s="511"/>
      <c r="G13" s="511"/>
      <c r="H13" s="511"/>
      <c r="I13" s="512"/>
      <c r="J13" s="513"/>
    </row>
    <row r="14" spans="1:10" x14ac:dyDescent="0.25">
      <c r="A14" s="744" t="s">
        <v>210</v>
      </c>
      <c r="B14" s="745"/>
      <c r="C14" s="514"/>
      <c r="D14" s="514"/>
      <c r="E14" s="514"/>
      <c r="F14" s="514"/>
      <c r="G14" s="514"/>
      <c r="H14" s="514"/>
      <c r="I14" s="515">
        <f>SUM(C14:H14)</f>
        <v>0</v>
      </c>
      <c r="J14" s="516" t="e">
        <f>I14/$I$32*100</f>
        <v>#DIV/0!</v>
      </c>
    </row>
    <row r="15" spans="1:10" x14ac:dyDescent="0.25">
      <c r="A15" s="744" t="s">
        <v>211</v>
      </c>
      <c r="B15" s="745"/>
      <c r="C15" s="514"/>
      <c r="D15" s="514"/>
      <c r="E15" s="514"/>
      <c r="F15" s="514"/>
      <c r="G15" s="514"/>
      <c r="H15" s="514"/>
      <c r="I15" s="515">
        <f>SUM(C15:H15)</f>
        <v>0</v>
      </c>
      <c r="J15" s="516" t="e">
        <f>I15/$I$33*100</f>
        <v>#DIV/0!</v>
      </c>
    </row>
    <row r="16" spans="1:10" x14ac:dyDescent="0.25">
      <c r="A16" s="746" t="s">
        <v>224</v>
      </c>
      <c r="B16" s="747"/>
      <c r="C16" s="514"/>
      <c r="D16" s="514"/>
      <c r="E16" s="514"/>
      <c r="F16" s="514"/>
      <c r="G16" s="514"/>
      <c r="H16" s="514"/>
      <c r="I16" s="515"/>
      <c r="J16" s="516"/>
    </row>
    <row r="17" spans="1:10" x14ac:dyDescent="0.25">
      <c r="A17" s="744" t="s">
        <v>210</v>
      </c>
      <c r="B17" s="745"/>
      <c r="C17" s="514"/>
      <c r="D17" s="514"/>
      <c r="E17" s="514"/>
      <c r="F17" s="514"/>
      <c r="G17" s="514"/>
      <c r="H17" s="514"/>
      <c r="I17" s="515">
        <f>SUM(C17:H17)</f>
        <v>0</v>
      </c>
      <c r="J17" s="516" t="e">
        <f>I17/$I$32*100</f>
        <v>#DIV/0!</v>
      </c>
    </row>
    <row r="18" spans="1:10" x14ac:dyDescent="0.25">
      <c r="A18" s="744" t="s">
        <v>234</v>
      </c>
      <c r="B18" s="745"/>
      <c r="C18" s="514"/>
      <c r="D18" s="514"/>
      <c r="E18" s="514"/>
      <c r="F18" s="514"/>
      <c r="G18" s="514"/>
      <c r="H18" s="514"/>
      <c r="I18" s="515">
        <f>SUM(C18:H18)</f>
        <v>0</v>
      </c>
      <c r="J18" s="516" t="e">
        <f>I18/$I$33*100</f>
        <v>#DIV/0!</v>
      </c>
    </row>
    <row r="19" spans="1:10" x14ac:dyDescent="0.25">
      <c r="A19" s="746" t="s">
        <v>225</v>
      </c>
      <c r="B19" s="747"/>
      <c r="C19" s="514"/>
      <c r="D19" s="514"/>
      <c r="E19" s="514"/>
      <c r="F19" s="514"/>
      <c r="G19" s="514"/>
      <c r="H19" s="514"/>
      <c r="I19" s="515"/>
      <c r="J19" s="516"/>
    </row>
    <row r="20" spans="1:10" x14ac:dyDescent="0.25">
      <c r="A20" s="744" t="s">
        <v>210</v>
      </c>
      <c r="B20" s="745"/>
      <c r="C20" s="514"/>
      <c r="D20" s="514"/>
      <c r="E20" s="514"/>
      <c r="F20" s="514"/>
      <c r="G20" s="514"/>
      <c r="H20" s="514"/>
      <c r="I20" s="515">
        <f>SUM(C20:H20)</f>
        <v>0</v>
      </c>
      <c r="J20" s="516" t="e">
        <f>I20/$I$32*100</f>
        <v>#DIV/0!</v>
      </c>
    </row>
    <row r="21" spans="1:10" x14ac:dyDescent="0.25">
      <c r="A21" s="744" t="s">
        <v>234</v>
      </c>
      <c r="B21" s="745"/>
      <c r="C21" s="514"/>
      <c r="D21" s="514"/>
      <c r="E21" s="514"/>
      <c r="F21" s="514"/>
      <c r="G21" s="514"/>
      <c r="H21" s="514"/>
      <c r="I21" s="515">
        <f>SUM(C21:H21)</f>
        <v>0</v>
      </c>
      <c r="J21" s="516" t="e">
        <f>I21/$I$33*100</f>
        <v>#DIV/0!</v>
      </c>
    </row>
    <row r="22" spans="1:10" x14ac:dyDescent="0.25">
      <c r="A22" s="746" t="s">
        <v>226</v>
      </c>
      <c r="B22" s="747"/>
      <c r="C22" s="514"/>
      <c r="D22" s="514"/>
      <c r="E22" s="514"/>
      <c r="F22" s="514"/>
      <c r="G22" s="514"/>
      <c r="H22" s="514"/>
      <c r="I22" s="515"/>
      <c r="J22" s="516"/>
    </row>
    <row r="23" spans="1:10" x14ac:dyDescent="0.25">
      <c r="A23" s="744" t="s">
        <v>210</v>
      </c>
      <c r="B23" s="745"/>
      <c r="C23" s="514"/>
      <c r="D23" s="514"/>
      <c r="E23" s="514"/>
      <c r="F23" s="514"/>
      <c r="G23" s="514"/>
      <c r="H23" s="514"/>
      <c r="I23" s="515">
        <f>SUM(C23:H23)</f>
        <v>0</v>
      </c>
      <c r="J23" s="516" t="e">
        <f>I23/$I$32*100</f>
        <v>#DIV/0!</v>
      </c>
    </row>
    <row r="24" spans="1:10" x14ac:dyDescent="0.25">
      <c r="A24" s="744" t="s">
        <v>234</v>
      </c>
      <c r="B24" s="745"/>
      <c r="C24" s="514"/>
      <c r="D24" s="514"/>
      <c r="E24" s="514"/>
      <c r="F24" s="514"/>
      <c r="G24" s="514"/>
      <c r="H24" s="514"/>
      <c r="I24" s="515">
        <f>SUM(C24:H24)</f>
        <v>0</v>
      </c>
      <c r="J24" s="516" t="e">
        <f>I24/$I$33*100</f>
        <v>#DIV/0!</v>
      </c>
    </row>
    <row r="25" spans="1:10" x14ac:dyDescent="0.25">
      <c r="A25" s="746" t="s">
        <v>227</v>
      </c>
      <c r="B25" s="747"/>
      <c r="C25" s="514"/>
      <c r="D25" s="514"/>
      <c r="E25" s="514"/>
      <c r="F25" s="514"/>
      <c r="G25" s="514"/>
      <c r="H25" s="514"/>
      <c r="I25" s="515"/>
      <c r="J25" s="516"/>
    </row>
    <row r="26" spans="1:10" x14ac:dyDescent="0.25">
      <c r="A26" s="744" t="s">
        <v>210</v>
      </c>
      <c r="B26" s="745"/>
      <c r="C26" s="514"/>
      <c r="D26" s="514"/>
      <c r="E26" s="514"/>
      <c r="F26" s="514"/>
      <c r="G26" s="514"/>
      <c r="H26" s="514"/>
      <c r="I26" s="515">
        <f>SUM(C26:H26)</f>
        <v>0</v>
      </c>
      <c r="J26" s="516" t="e">
        <f>I26/$I$32*100</f>
        <v>#DIV/0!</v>
      </c>
    </row>
    <row r="27" spans="1:10" x14ac:dyDescent="0.25">
      <c r="A27" s="744" t="s">
        <v>234</v>
      </c>
      <c r="B27" s="745"/>
      <c r="C27" s="514"/>
      <c r="D27" s="514"/>
      <c r="E27" s="514"/>
      <c r="F27" s="514"/>
      <c r="G27" s="514"/>
      <c r="H27" s="514"/>
      <c r="I27" s="515">
        <f>SUM(C27:H27)</f>
        <v>0</v>
      </c>
      <c r="J27" s="516" t="e">
        <f>I27/$I$33*100</f>
        <v>#DIV/0!</v>
      </c>
    </row>
    <row r="28" spans="1:10" x14ac:dyDescent="0.25">
      <c r="A28" s="746" t="s">
        <v>228</v>
      </c>
      <c r="B28" s="747"/>
      <c r="C28" s="514"/>
      <c r="D28" s="514"/>
      <c r="E28" s="514"/>
      <c r="F28" s="514"/>
      <c r="G28" s="514"/>
      <c r="H28" s="514"/>
      <c r="I28" s="515"/>
      <c r="J28" s="516"/>
    </row>
    <row r="29" spans="1:10" x14ac:dyDescent="0.25">
      <c r="A29" s="744" t="s">
        <v>210</v>
      </c>
      <c r="B29" s="745"/>
      <c r="C29" s="514"/>
      <c r="D29" s="514"/>
      <c r="E29" s="514"/>
      <c r="F29" s="514"/>
      <c r="G29" s="514"/>
      <c r="H29" s="514"/>
      <c r="I29" s="515">
        <f>SUM(C29:H29)</f>
        <v>0</v>
      </c>
      <c r="J29" s="516" t="e">
        <f>I29/$I$32*100</f>
        <v>#DIV/0!</v>
      </c>
    </row>
    <row r="30" spans="1:10" ht="13" thickBot="1" x14ac:dyDescent="0.3">
      <c r="A30" s="758" t="s">
        <v>234</v>
      </c>
      <c r="B30" s="759"/>
      <c r="C30" s="517"/>
      <c r="D30" s="517"/>
      <c r="E30" s="517"/>
      <c r="F30" s="517"/>
      <c r="G30" s="517"/>
      <c r="H30" s="517"/>
      <c r="I30" s="518">
        <f>SUM(C30:H30)</f>
        <v>0</v>
      </c>
      <c r="J30" s="519" t="e">
        <f>I30/$I$33*100</f>
        <v>#DIV/0!</v>
      </c>
    </row>
    <row r="31" spans="1:10" ht="13" x14ac:dyDescent="0.25">
      <c r="A31" s="752" t="s">
        <v>120</v>
      </c>
      <c r="B31" s="753"/>
      <c r="C31" s="511"/>
      <c r="D31" s="511"/>
      <c r="E31" s="511"/>
      <c r="F31" s="511"/>
      <c r="G31" s="511"/>
      <c r="H31" s="511"/>
      <c r="I31" s="520"/>
      <c r="J31" s="521"/>
    </row>
    <row r="32" spans="1:10" ht="13" x14ac:dyDescent="0.25">
      <c r="A32" s="744" t="s">
        <v>210</v>
      </c>
      <c r="B32" s="760"/>
      <c r="C32" s="545">
        <f t="shared" ref="C32:J33" si="0">C14+C17+C20+C23+C26+C29</f>
        <v>0</v>
      </c>
      <c r="D32" s="545">
        <f t="shared" si="0"/>
        <v>0</v>
      </c>
      <c r="E32" s="545">
        <f t="shared" si="0"/>
        <v>0</v>
      </c>
      <c r="F32" s="545">
        <f t="shared" si="0"/>
        <v>0</v>
      </c>
      <c r="G32" s="545">
        <f t="shared" si="0"/>
        <v>0</v>
      </c>
      <c r="H32" s="545">
        <f t="shared" si="0"/>
        <v>0</v>
      </c>
      <c r="I32" s="522">
        <f t="shared" si="0"/>
        <v>0</v>
      </c>
      <c r="J32" s="523" t="e">
        <f t="shared" si="0"/>
        <v>#DIV/0!</v>
      </c>
    </row>
    <row r="33" spans="1:10" ht="13.5" thickBot="1" x14ac:dyDescent="0.3">
      <c r="A33" s="758" t="s">
        <v>234</v>
      </c>
      <c r="B33" s="763"/>
      <c r="C33" s="546">
        <f t="shared" si="0"/>
        <v>0</v>
      </c>
      <c r="D33" s="546">
        <f t="shared" si="0"/>
        <v>0</v>
      </c>
      <c r="E33" s="546">
        <f t="shared" si="0"/>
        <v>0</v>
      </c>
      <c r="F33" s="546">
        <f t="shared" si="0"/>
        <v>0</v>
      </c>
      <c r="G33" s="546">
        <f t="shared" si="0"/>
        <v>0</v>
      </c>
      <c r="H33" s="546">
        <f t="shared" si="0"/>
        <v>0</v>
      </c>
      <c r="I33" s="524">
        <f>IF(I15+I18+I21+I24+I27+I30='300'!E70,I15+I18+I21+I24+I27+I30,"Check Rules!!!")</f>
        <v>0</v>
      </c>
      <c r="J33" s="525" t="e">
        <f>J15+J18+J21+J24+J27+J30</f>
        <v>#DIV/0!</v>
      </c>
    </row>
    <row r="34" spans="1:10" s="222" customFormat="1" ht="12.75" customHeight="1" x14ac:dyDescent="0.25">
      <c r="A34" s="219"/>
      <c r="B34" s="219"/>
      <c r="C34" s="133"/>
      <c r="D34" s="135"/>
      <c r="E34" s="135"/>
      <c r="F34" s="134"/>
      <c r="G34" s="134"/>
      <c r="H34" s="134"/>
      <c r="I34" s="134"/>
      <c r="J34" s="134"/>
    </row>
    <row r="35" spans="1:10" x14ac:dyDescent="0.25">
      <c r="A35" s="203"/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0" x14ac:dyDescent="0.25">
      <c r="A36" s="203"/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0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</row>
    <row r="38" spans="1:10" x14ac:dyDescent="0.25">
      <c r="A38" s="6" t="str">
        <f>IF(I33="Check Rules!!!",'300'!E70,"……………………………………………..")</f>
        <v>……………………………………………..</v>
      </c>
      <c r="B38" s="2"/>
      <c r="D38" s="50"/>
      <c r="E38" s="203"/>
      <c r="F38" s="203"/>
      <c r="G38" s="50" t="str">
        <f>A38</f>
        <v>……………………………………………..</v>
      </c>
      <c r="H38" s="203"/>
      <c r="I38" s="203"/>
      <c r="J38" s="203"/>
    </row>
    <row r="39" spans="1:10" x14ac:dyDescent="0.25">
      <c r="A39" s="6" t="s">
        <v>113</v>
      </c>
      <c r="B39" s="2"/>
      <c r="D39" s="50"/>
      <c r="E39" s="203"/>
      <c r="F39" s="203"/>
      <c r="G39" s="50" t="s">
        <v>113</v>
      </c>
      <c r="H39" s="203"/>
      <c r="I39" s="203"/>
      <c r="J39" s="203"/>
    </row>
    <row r="40" spans="1:10" ht="13" x14ac:dyDescent="0.25">
      <c r="A40" s="17"/>
      <c r="B40" s="17"/>
      <c r="C40" s="2"/>
      <c r="D40" s="2"/>
    </row>
  </sheetData>
  <sheetProtection password="EF22" sheet="1"/>
  <mergeCells count="25">
    <mergeCell ref="A16:B16"/>
    <mergeCell ref="A17:B17"/>
    <mergeCell ref="A33:B33"/>
    <mergeCell ref="A27:B27"/>
    <mergeCell ref="A28:B28"/>
    <mergeCell ref="A29:B29"/>
    <mergeCell ref="A30:B30"/>
    <mergeCell ref="A31:B31"/>
    <mergeCell ref="A32:B32"/>
    <mergeCell ref="A18:B18"/>
    <mergeCell ref="A19:B19"/>
    <mergeCell ref="A26:B26"/>
    <mergeCell ref="A24:B24"/>
    <mergeCell ref="A23:B23"/>
    <mergeCell ref="A25:B25"/>
    <mergeCell ref="A22:B22"/>
    <mergeCell ref="A20:B20"/>
    <mergeCell ref="A21:B21"/>
    <mergeCell ref="B1:C1"/>
    <mergeCell ref="A11:B11"/>
    <mergeCell ref="A12:B12"/>
    <mergeCell ref="A13:B13"/>
    <mergeCell ref="A15:B15"/>
    <mergeCell ref="A14:B14"/>
    <mergeCell ref="B5:C5"/>
  </mergeCells>
  <phoneticPr fontId="20" type="noConversion"/>
  <conditionalFormatting sqref="I33">
    <cfRule type="cellIs" dxfId="8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sqref="C13:H31">
      <formula1>0</formula1>
    </dataValidation>
  </dataValidations>
  <pageMargins left="0.7" right="0.7" top="0.75" bottom="0.75" header="0.3" footer="0.3"/>
  <pageSetup scale="91" orientation="landscape" r:id="rId1"/>
  <headerFooter>
    <oddFooter>&amp;L&amp;F &amp;A&amp;C&amp;P / &amp;N&amp;R&amp;D &amp;T</oddFooter>
  </headerFooter>
  <ignoredErrors>
    <ignoredError sqref="B5:B7 B1:B2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35"/>
  <sheetViews>
    <sheetView showGridLines="0" workbookViewId="0">
      <selection activeCell="C7" sqref="C7:D7"/>
    </sheetView>
  </sheetViews>
  <sheetFormatPr defaultColWidth="9.1796875" defaultRowHeight="14" x14ac:dyDescent="0.3"/>
  <cols>
    <col min="1" max="1" width="5" style="201" customWidth="1"/>
    <col min="2" max="2" width="21.453125" style="201" customWidth="1"/>
    <col min="3" max="3" width="11.26953125" style="201" customWidth="1"/>
    <col min="4" max="4" width="15.1796875" style="201" customWidth="1"/>
    <col min="5" max="5" width="15.453125" style="201" customWidth="1"/>
    <col min="6" max="6" width="13.1796875" style="201" customWidth="1"/>
    <col min="7" max="7" width="12.26953125" style="201" customWidth="1"/>
    <col min="8" max="16384" width="9.1796875" style="201"/>
  </cols>
  <sheetData>
    <row r="1" spans="1:7" x14ac:dyDescent="0.3">
      <c r="A1" s="59" t="s">
        <v>237</v>
      </c>
      <c r="C1" s="200" t="str">
        <f>'771'!C1</f>
        <v>…………..</v>
      </c>
      <c r="D1" s="184"/>
      <c r="E1" s="174"/>
    </row>
    <row r="2" spans="1:7" x14ac:dyDescent="0.3">
      <c r="A2" s="59" t="s">
        <v>238</v>
      </c>
      <c r="C2" s="107" t="str">
        <f>'771'!C2</f>
        <v>……………………………………</v>
      </c>
      <c r="D2" s="184"/>
      <c r="E2" s="174"/>
    </row>
    <row r="3" spans="1:7" x14ac:dyDescent="0.3">
      <c r="A3" s="59" t="s">
        <v>235</v>
      </c>
      <c r="C3" s="221" t="s">
        <v>357</v>
      </c>
      <c r="D3" s="184"/>
      <c r="E3" s="174"/>
    </row>
    <row r="4" spans="1:7" x14ac:dyDescent="0.3">
      <c r="A4" s="59" t="s">
        <v>236</v>
      </c>
      <c r="C4" s="100" t="s">
        <v>356</v>
      </c>
      <c r="D4" s="101"/>
      <c r="E4" s="222"/>
    </row>
    <row r="5" spans="1:7" x14ac:dyDescent="0.3">
      <c r="A5" s="59" t="s">
        <v>246</v>
      </c>
      <c r="C5" s="630">
        <f>'201'!B5</f>
        <v>40847</v>
      </c>
      <c r="D5" s="101"/>
      <c r="E5" s="174"/>
    </row>
    <row r="6" spans="1:7" x14ac:dyDescent="0.3">
      <c r="A6" s="59" t="s">
        <v>245</v>
      </c>
      <c r="C6" s="114" t="str">
        <f>'771'!C6</f>
        <v>………………………………..</v>
      </c>
      <c r="D6" s="184"/>
      <c r="E6" s="174"/>
    </row>
    <row r="7" spans="1:7" x14ac:dyDescent="0.3">
      <c r="A7" s="59" t="s">
        <v>239</v>
      </c>
      <c r="C7" s="793" t="str">
        <f>'771'!C7</f>
        <v>………………………………..</v>
      </c>
      <c r="D7" s="794"/>
      <c r="E7" s="174"/>
    </row>
    <row r="8" spans="1:7" x14ac:dyDescent="0.3">
      <c r="A8" s="59" t="s">
        <v>240</v>
      </c>
      <c r="C8" s="114" t="str">
        <f>'771'!C8</f>
        <v>………………………..</v>
      </c>
      <c r="D8" s="184"/>
      <c r="E8" s="174"/>
    </row>
    <row r="9" spans="1:7" x14ac:dyDescent="0.3">
      <c r="A9" s="59" t="s">
        <v>241</v>
      </c>
      <c r="C9" s="114" t="str">
        <f>'771'!C9</f>
        <v>……………………..</v>
      </c>
      <c r="D9" s="184"/>
      <c r="E9" s="174"/>
    </row>
    <row r="10" spans="1:7" x14ac:dyDescent="0.3">
      <c r="A10" s="108"/>
      <c r="B10" s="109"/>
      <c r="C10" s="793"/>
      <c r="D10" s="794"/>
      <c r="E10" s="10"/>
    </row>
    <row r="11" spans="1:7" ht="14.5" thickBot="1" x14ac:dyDescent="0.35">
      <c r="C11" s="784"/>
      <c r="D11" s="785"/>
      <c r="E11" s="109"/>
      <c r="F11" s="10"/>
      <c r="G11" s="10"/>
    </row>
    <row r="12" spans="1:7" ht="26.5" thickBot="1" x14ac:dyDescent="0.35">
      <c r="A12" s="223" t="s">
        <v>124</v>
      </c>
      <c r="B12" s="795" t="s">
        <v>222</v>
      </c>
      <c r="C12" s="751"/>
      <c r="D12" s="220" t="s">
        <v>422</v>
      </c>
      <c r="E12" s="220" t="s">
        <v>423</v>
      </c>
      <c r="F12" s="111" t="s">
        <v>425</v>
      </c>
    </row>
    <row r="13" spans="1:7" x14ac:dyDescent="0.3">
      <c r="A13" s="547">
        <v>1</v>
      </c>
      <c r="B13" s="788" t="s">
        <v>352</v>
      </c>
      <c r="C13" s="753"/>
      <c r="D13" s="511"/>
      <c r="E13" s="511"/>
      <c r="F13" s="548"/>
      <c r="G13" s="224"/>
    </row>
    <row r="14" spans="1:7" x14ac:dyDescent="0.3">
      <c r="A14" s="549"/>
      <c r="B14" s="745" t="s">
        <v>210</v>
      </c>
      <c r="C14" s="745"/>
      <c r="D14" s="514"/>
      <c r="E14" s="514"/>
      <c r="F14" s="550">
        <f>SUM(D14:E14)</f>
        <v>0</v>
      </c>
      <c r="G14" s="224"/>
    </row>
    <row r="15" spans="1:7" x14ac:dyDescent="0.3">
      <c r="A15" s="549"/>
      <c r="B15" s="745" t="s">
        <v>211</v>
      </c>
      <c r="C15" s="745"/>
      <c r="D15" s="514"/>
      <c r="E15" s="514"/>
      <c r="F15" s="550">
        <f>SUM(D15:E15)</f>
        <v>0</v>
      </c>
      <c r="G15" s="224"/>
    </row>
    <row r="16" spans="1:7" x14ac:dyDescent="0.3">
      <c r="A16" s="549">
        <v>2</v>
      </c>
      <c r="B16" s="789" t="s">
        <v>353</v>
      </c>
      <c r="C16" s="747"/>
      <c r="D16" s="514"/>
      <c r="E16" s="514"/>
      <c r="F16" s="551"/>
      <c r="G16" s="224"/>
    </row>
    <row r="17" spans="1:7" x14ac:dyDescent="0.3">
      <c r="A17" s="549"/>
      <c r="B17" s="745" t="s">
        <v>210</v>
      </c>
      <c r="C17" s="745"/>
      <c r="D17" s="514"/>
      <c r="E17" s="514"/>
      <c r="F17" s="550">
        <f>SUM(D17:E17)</f>
        <v>0</v>
      </c>
      <c r="G17" s="224"/>
    </row>
    <row r="18" spans="1:7" x14ac:dyDescent="0.3">
      <c r="A18" s="549"/>
      <c r="B18" s="745" t="s">
        <v>234</v>
      </c>
      <c r="C18" s="745"/>
      <c r="D18" s="514"/>
      <c r="E18" s="514"/>
      <c r="F18" s="550">
        <f>SUM(D18:E18)</f>
        <v>0</v>
      </c>
      <c r="G18" s="224"/>
    </row>
    <row r="19" spans="1:7" ht="14.25" customHeight="1" x14ac:dyDescent="0.3">
      <c r="A19" s="549">
        <v>3</v>
      </c>
      <c r="B19" s="789" t="s">
        <v>354</v>
      </c>
      <c r="C19" s="747"/>
      <c r="D19" s="514"/>
      <c r="E19" s="514"/>
      <c r="F19" s="551"/>
      <c r="G19" s="224"/>
    </row>
    <row r="20" spans="1:7" x14ac:dyDescent="0.3">
      <c r="A20" s="549"/>
      <c r="B20" s="745" t="s">
        <v>210</v>
      </c>
      <c r="C20" s="745"/>
      <c r="D20" s="514"/>
      <c r="E20" s="514"/>
      <c r="F20" s="550">
        <f>SUM(D20:E20)</f>
        <v>0</v>
      </c>
      <c r="G20" s="224"/>
    </row>
    <row r="21" spans="1:7" x14ac:dyDescent="0.3">
      <c r="A21" s="549"/>
      <c r="B21" s="745" t="s">
        <v>234</v>
      </c>
      <c r="C21" s="745"/>
      <c r="D21" s="514"/>
      <c r="E21" s="514"/>
      <c r="F21" s="550">
        <f>SUM(D21:E21)</f>
        <v>0</v>
      </c>
      <c r="G21" s="224"/>
    </row>
    <row r="22" spans="1:7" ht="14.25" customHeight="1" x14ac:dyDescent="0.3">
      <c r="A22" s="549">
        <v>4</v>
      </c>
      <c r="B22" s="789" t="s">
        <v>355</v>
      </c>
      <c r="C22" s="747"/>
      <c r="D22" s="514"/>
      <c r="E22" s="514"/>
      <c r="F22" s="551"/>
      <c r="G22" s="224"/>
    </row>
    <row r="23" spans="1:7" x14ac:dyDescent="0.3">
      <c r="A23" s="549"/>
      <c r="B23" s="745" t="s">
        <v>210</v>
      </c>
      <c r="C23" s="745"/>
      <c r="D23" s="514"/>
      <c r="E23" s="514"/>
      <c r="F23" s="550">
        <f>SUM(D23:E23)</f>
        <v>0</v>
      </c>
      <c r="G23" s="224"/>
    </row>
    <row r="24" spans="1:7" ht="14.5" thickBot="1" x14ac:dyDescent="0.35">
      <c r="A24" s="552"/>
      <c r="B24" s="792" t="s">
        <v>234</v>
      </c>
      <c r="C24" s="792"/>
      <c r="D24" s="553"/>
      <c r="E24" s="553"/>
      <c r="F24" s="554">
        <f>SUM(D24:E24)</f>
        <v>0</v>
      </c>
      <c r="G24" s="224"/>
    </row>
    <row r="25" spans="1:7" x14ac:dyDescent="0.3">
      <c r="A25" s="547"/>
      <c r="B25" s="790" t="s">
        <v>120</v>
      </c>
      <c r="C25" s="791"/>
      <c r="D25" s="610"/>
      <c r="E25" s="610"/>
      <c r="F25" s="611"/>
      <c r="G25" s="224"/>
    </row>
    <row r="26" spans="1:7" x14ac:dyDescent="0.3">
      <c r="A26" s="549"/>
      <c r="B26" s="745" t="s">
        <v>210</v>
      </c>
      <c r="C26" s="760"/>
      <c r="D26" s="545">
        <f>D14+D17+D20+D23</f>
        <v>0</v>
      </c>
      <c r="E26" s="545">
        <f>E14+E17+E20+E23</f>
        <v>0</v>
      </c>
      <c r="F26" s="555">
        <f>F14+F17+F20+F23</f>
        <v>0</v>
      </c>
      <c r="G26" s="224"/>
    </row>
    <row r="27" spans="1:7" ht="14.5" thickBot="1" x14ac:dyDescent="0.35">
      <c r="A27" s="556"/>
      <c r="B27" s="759" t="s">
        <v>234</v>
      </c>
      <c r="C27" s="763"/>
      <c r="D27" s="546">
        <f>D15+D18+D21+D24</f>
        <v>0</v>
      </c>
      <c r="E27" s="546">
        <f>E15+E18+E21+E24</f>
        <v>0</v>
      </c>
      <c r="F27" s="557">
        <f>IF(F15+F18+F21+F24='300'!E70,F15+F18+F21+F24,"Check Rules!!!")</f>
        <v>0</v>
      </c>
      <c r="G27" s="224"/>
    </row>
    <row r="28" spans="1:7" x14ac:dyDescent="0.3">
      <c r="C28" s="219"/>
      <c r="D28" s="225"/>
      <c r="E28" s="135"/>
      <c r="F28" s="134"/>
      <c r="G28" s="224"/>
    </row>
    <row r="29" spans="1:7" x14ac:dyDescent="0.3">
      <c r="A29" s="203"/>
      <c r="B29" s="203"/>
      <c r="C29" s="203"/>
      <c r="D29" s="203"/>
      <c r="E29" s="203"/>
    </row>
    <row r="30" spans="1:7" x14ac:dyDescent="0.3">
      <c r="A30" s="203"/>
      <c r="B30" s="203"/>
      <c r="C30" s="203"/>
      <c r="D30" s="203"/>
      <c r="E30" s="203"/>
    </row>
    <row r="31" spans="1:7" x14ac:dyDescent="0.3">
      <c r="A31" s="203"/>
      <c r="B31" s="203"/>
      <c r="C31" s="203"/>
      <c r="D31" s="203"/>
      <c r="E31" s="203"/>
    </row>
    <row r="32" spans="1:7" x14ac:dyDescent="0.3">
      <c r="A32" s="6" t="str">
        <f>IF(F27="Check Rules!!!",'300'!E70,"……………………………….")</f>
        <v>……………………………….</v>
      </c>
      <c r="B32" s="2"/>
      <c r="E32" s="668" t="str">
        <f>A32</f>
        <v>……………………………….</v>
      </c>
      <c r="F32" s="668"/>
    </row>
    <row r="33" spans="1:6" x14ac:dyDescent="0.3">
      <c r="A33" s="6" t="s">
        <v>113</v>
      </c>
      <c r="B33" s="2"/>
      <c r="E33" s="668" t="s">
        <v>113</v>
      </c>
      <c r="F33" s="668"/>
    </row>
    <row r="34" spans="1:6" x14ac:dyDescent="0.3">
      <c r="A34" s="17"/>
      <c r="B34" s="17"/>
      <c r="C34" s="2"/>
      <c r="D34" s="2"/>
      <c r="E34" s="174"/>
    </row>
    <row r="35" spans="1:6" x14ac:dyDescent="0.3">
      <c r="A35" s="174"/>
      <c r="B35" s="174"/>
      <c r="C35" s="174"/>
      <c r="D35" s="174"/>
      <c r="E35" s="174"/>
    </row>
  </sheetData>
  <sheetProtection password="EF22" sheet="1"/>
  <mergeCells count="21">
    <mergeCell ref="C7:D7"/>
    <mergeCell ref="C11:D11"/>
    <mergeCell ref="B12:C12"/>
    <mergeCell ref="C10:D10"/>
    <mergeCell ref="B17:C17"/>
    <mergeCell ref="B22:C22"/>
    <mergeCell ref="B18:C18"/>
    <mergeCell ref="B14:C14"/>
    <mergeCell ref="E33:F33"/>
    <mergeCell ref="B25:C25"/>
    <mergeCell ref="B26:C26"/>
    <mergeCell ref="B27:C27"/>
    <mergeCell ref="E32:F32"/>
    <mergeCell ref="B20:C20"/>
    <mergeCell ref="B24:C24"/>
    <mergeCell ref="B23:C23"/>
    <mergeCell ref="B13:C13"/>
    <mergeCell ref="B16:C16"/>
    <mergeCell ref="B19:C19"/>
    <mergeCell ref="B21:C21"/>
    <mergeCell ref="B15:C15"/>
  </mergeCells>
  <phoneticPr fontId="20" type="noConversion"/>
  <conditionalFormatting sqref="F27">
    <cfRule type="cellIs" dxfId="7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sqref="D13:E25">
      <formula1>0</formula1>
    </dataValidation>
  </dataValidations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40"/>
  <sheetViews>
    <sheetView showGridLines="0" topLeftCell="A5" zoomScaleNormal="100" workbookViewId="0">
      <selection activeCell="G21" sqref="G21"/>
    </sheetView>
  </sheetViews>
  <sheetFormatPr defaultColWidth="9.1796875" defaultRowHeight="12.5" x14ac:dyDescent="0.25"/>
  <cols>
    <col min="1" max="1" width="11.7265625" style="174" customWidth="1"/>
    <col min="2" max="2" width="15.7265625" style="174" customWidth="1"/>
    <col min="3" max="3" width="19.26953125" style="174" customWidth="1"/>
    <col min="4" max="4" width="8.453125" style="174" customWidth="1"/>
    <col min="5" max="5" width="10.54296875" style="174" customWidth="1"/>
    <col min="6" max="6" width="12.7265625" style="174" customWidth="1"/>
    <col min="7" max="7" width="12.26953125" style="174" customWidth="1"/>
    <col min="8" max="8" width="13.54296875" style="174" customWidth="1"/>
    <col min="9" max="9" width="10" style="174" customWidth="1"/>
    <col min="10" max="16384" width="9.1796875" style="174"/>
  </cols>
  <sheetData>
    <row r="1" spans="1:8" x14ac:dyDescent="0.25">
      <c r="A1" s="59" t="s">
        <v>237</v>
      </c>
      <c r="B1" s="171"/>
      <c r="C1" s="184" t="str">
        <f>'311'!C1</f>
        <v>…………..</v>
      </c>
      <c r="D1" s="184"/>
      <c r="E1" s="184"/>
      <c r="F1" s="184"/>
      <c r="G1" s="171"/>
      <c r="H1" s="171"/>
    </row>
    <row r="2" spans="1:8" x14ac:dyDescent="0.25">
      <c r="A2" s="59" t="s">
        <v>238</v>
      </c>
      <c r="B2" s="171"/>
      <c r="C2" s="184" t="str">
        <f>'311'!C2</f>
        <v>……………………………………</v>
      </c>
      <c r="D2" s="184"/>
      <c r="E2" s="184"/>
      <c r="F2" s="184"/>
      <c r="G2" s="171"/>
      <c r="H2" s="171"/>
    </row>
    <row r="3" spans="1:8" x14ac:dyDescent="0.25">
      <c r="A3" s="59" t="s">
        <v>235</v>
      </c>
      <c r="B3" s="171"/>
      <c r="C3" s="103" t="s">
        <v>256</v>
      </c>
      <c r="D3" s="237"/>
      <c r="E3" s="237"/>
      <c r="F3" s="237"/>
      <c r="G3" s="171"/>
      <c r="H3" s="171"/>
    </row>
    <row r="4" spans="1:8" ht="13" x14ac:dyDescent="0.25">
      <c r="A4" s="59" t="s">
        <v>236</v>
      </c>
      <c r="B4" s="171"/>
      <c r="C4" s="103" t="s">
        <v>328</v>
      </c>
      <c r="D4" s="94"/>
      <c r="E4" s="94"/>
      <c r="F4" s="94"/>
      <c r="G4" s="171"/>
      <c r="H4" s="171"/>
    </row>
    <row r="5" spans="1:8" x14ac:dyDescent="0.25">
      <c r="A5" s="59" t="s">
        <v>246</v>
      </c>
      <c r="B5" s="171"/>
      <c r="C5" s="189">
        <f>'311'!C5</f>
        <v>40847</v>
      </c>
      <c r="D5" s="184"/>
      <c r="E5" s="184"/>
      <c r="F5" s="184"/>
      <c r="G5" s="171"/>
      <c r="H5" s="171"/>
    </row>
    <row r="6" spans="1:8" x14ac:dyDescent="0.25">
      <c r="A6" s="59" t="s">
        <v>245</v>
      </c>
      <c r="B6" s="171"/>
      <c r="C6" s="184" t="str">
        <f>'311'!C6</f>
        <v>………………………………..</v>
      </c>
      <c r="D6" s="184"/>
      <c r="E6" s="184"/>
      <c r="F6" s="184"/>
      <c r="G6" s="171"/>
      <c r="H6" s="171"/>
    </row>
    <row r="7" spans="1:8" x14ac:dyDescent="0.25">
      <c r="A7" s="59" t="s">
        <v>239</v>
      </c>
      <c r="B7" s="171"/>
      <c r="C7" s="184" t="str">
        <f>'311'!C7</f>
        <v>………………………………..</v>
      </c>
      <c r="D7" s="184"/>
      <c r="E7" s="184"/>
      <c r="F7" s="184"/>
      <c r="G7" s="171"/>
      <c r="H7" s="171"/>
    </row>
    <row r="8" spans="1:8" x14ac:dyDescent="0.25">
      <c r="A8" s="59" t="s">
        <v>240</v>
      </c>
      <c r="B8" s="171"/>
      <c r="C8" s="184" t="str">
        <f>'311'!C8</f>
        <v>………………………..</v>
      </c>
      <c r="D8" s="184"/>
      <c r="E8" s="184"/>
      <c r="F8" s="184"/>
      <c r="G8" s="171"/>
      <c r="H8" s="171"/>
    </row>
    <row r="9" spans="1:8" x14ac:dyDescent="0.25">
      <c r="A9" s="59" t="s">
        <v>241</v>
      </c>
      <c r="B9" s="171"/>
      <c r="C9" s="184" t="str">
        <f>'311'!C9</f>
        <v>……………………..</v>
      </c>
      <c r="D9" s="184"/>
      <c r="E9" s="184"/>
      <c r="F9" s="184"/>
      <c r="G9" s="171"/>
      <c r="H9" s="171"/>
    </row>
    <row r="10" spans="1:8" x14ac:dyDescent="0.25">
      <c r="A10" s="43"/>
      <c r="B10" s="171"/>
      <c r="C10" s="171"/>
      <c r="D10" s="171"/>
      <c r="E10" s="171"/>
      <c r="F10" s="171"/>
      <c r="G10" s="171"/>
      <c r="H10" s="171"/>
    </row>
    <row r="11" spans="1:8" s="222" customFormat="1" ht="13.5" thickBot="1" x14ac:dyDescent="0.3">
      <c r="A11" s="798"/>
      <c r="B11" s="799"/>
      <c r="C11" s="238"/>
      <c r="D11" s="43"/>
      <c r="E11" s="43"/>
      <c r="F11" s="99"/>
      <c r="G11" s="43"/>
      <c r="H11" s="238"/>
    </row>
    <row r="12" spans="1:8" ht="26.5" thickBot="1" x14ac:dyDescent="0.3">
      <c r="A12" s="226" t="s">
        <v>167</v>
      </c>
      <c r="B12" s="711" t="s">
        <v>168</v>
      </c>
      <c r="C12" s="800"/>
      <c r="D12" s="227" t="s">
        <v>169</v>
      </c>
      <c r="E12" s="228" t="s">
        <v>140</v>
      </c>
      <c r="F12" s="227" t="s">
        <v>343</v>
      </c>
      <c r="G12" s="227" t="s">
        <v>170</v>
      </c>
      <c r="H12" s="229" t="s">
        <v>424</v>
      </c>
    </row>
    <row r="13" spans="1:8" x14ac:dyDescent="0.25">
      <c r="A13" s="439"/>
      <c r="B13" s="801"/>
      <c r="C13" s="802"/>
      <c r="D13" s="558"/>
      <c r="E13" s="656"/>
      <c r="F13" s="653"/>
      <c r="G13" s="653"/>
      <c r="H13" s="560"/>
    </row>
    <row r="14" spans="1:8" x14ac:dyDescent="0.25">
      <c r="A14" s="441"/>
      <c r="B14" s="796"/>
      <c r="C14" s="797"/>
      <c r="D14" s="561"/>
      <c r="E14" s="657"/>
      <c r="F14" s="654"/>
      <c r="G14" s="654"/>
      <c r="H14" s="563"/>
    </row>
    <row r="15" spans="1:8" x14ac:dyDescent="0.25">
      <c r="A15" s="441"/>
      <c r="B15" s="567"/>
      <c r="C15" s="568"/>
      <c r="D15" s="561"/>
      <c r="E15" s="657"/>
      <c r="F15" s="654"/>
      <c r="G15" s="654"/>
      <c r="H15" s="563"/>
    </row>
    <row r="16" spans="1:8" x14ac:dyDescent="0.25">
      <c r="A16" s="441"/>
      <c r="B16" s="567"/>
      <c r="C16" s="568"/>
      <c r="D16" s="561"/>
      <c r="E16" s="657"/>
      <c r="F16" s="654"/>
      <c r="G16" s="654"/>
      <c r="H16" s="563"/>
    </row>
    <row r="17" spans="1:8" x14ac:dyDescent="0.25">
      <c r="A17" s="441"/>
      <c r="B17" s="567"/>
      <c r="C17" s="568"/>
      <c r="D17" s="561"/>
      <c r="E17" s="657"/>
      <c r="F17" s="654"/>
      <c r="G17" s="654"/>
      <c r="H17" s="563"/>
    </row>
    <row r="18" spans="1:8" x14ac:dyDescent="0.25">
      <c r="A18" s="441"/>
      <c r="B18" s="567"/>
      <c r="C18" s="568"/>
      <c r="D18" s="561"/>
      <c r="E18" s="657"/>
      <c r="F18" s="654"/>
      <c r="G18" s="654"/>
      <c r="H18" s="563"/>
    </row>
    <row r="19" spans="1:8" x14ac:dyDescent="0.25">
      <c r="A19" s="441"/>
      <c r="B19" s="567"/>
      <c r="C19" s="568"/>
      <c r="D19" s="561"/>
      <c r="E19" s="657"/>
      <c r="F19" s="654"/>
      <c r="G19" s="654"/>
      <c r="H19" s="563"/>
    </row>
    <row r="20" spans="1:8" x14ac:dyDescent="0.25">
      <c r="A20" s="441"/>
      <c r="B20" s="567"/>
      <c r="C20" s="568"/>
      <c r="D20" s="561"/>
      <c r="E20" s="657"/>
      <c r="F20" s="654"/>
      <c r="G20" s="654"/>
      <c r="H20" s="563"/>
    </row>
    <row r="21" spans="1:8" x14ac:dyDescent="0.25">
      <c r="A21" s="441"/>
      <c r="B21" s="567"/>
      <c r="C21" s="568"/>
      <c r="D21" s="561"/>
      <c r="E21" s="657"/>
      <c r="F21" s="654"/>
      <c r="G21" s="654"/>
      <c r="H21" s="563"/>
    </row>
    <row r="22" spans="1:8" x14ac:dyDescent="0.25">
      <c r="A22" s="441"/>
      <c r="B22" s="567"/>
      <c r="C22" s="568"/>
      <c r="D22" s="561"/>
      <c r="E22" s="657"/>
      <c r="F22" s="654"/>
      <c r="G22" s="654"/>
      <c r="H22" s="563"/>
    </row>
    <row r="23" spans="1:8" x14ac:dyDescent="0.25">
      <c r="A23" s="441"/>
      <c r="B23" s="567"/>
      <c r="C23" s="568"/>
      <c r="D23" s="561"/>
      <c r="E23" s="657"/>
      <c r="F23" s="654"/>
      <c r="G23" s="654"/>
      <c r="H23" s="563"/>
    </row>
    <row r="24" spans="1:8" x14ac:dyDescent="0.25">
      <c r="A24" s="441"/>
      <c r="B24" s="567"/>
      <c r="C24" s="568"/>
      <c r="D24" s="561"/>
      <c r="E24" s="657"/>
      <c r="F24" s="654"/>
      <c r="G24" s="654"/>
      <c r="H24" s="563"/>
    </row>
    <row r="25" spans="1:8" x14ac:dyDescent="0.25">
      <c r="A25" s="441"/>
      <c r="B25" s="567"/>
      <c r="C25" s="568"/>
      <c r="D25" s="561"/>
      <c r="E25" s="657"/>
      <c r="F25" s="654"/>
      <c r="G25" s="654"/>
      <c r="H25" s="563"/>
    </row>
    <row r="26" spans="1:8" x14ac:dyDescent="0.25">
      <c r="A26" s="441"/>
      <c r="B26" s="567"/>
      <c r="C26" s="568"/>
      <c r="D26" s="561"/>
      <c r="E26" s="657"/>
      <c r="F26" s="654"/>
      <c r="G26" s="654"/>
      <c r="H26" s="563"/>
    </row>
    <row r="27" spans="1:8" x14ac:dyDescent="0.25">
      <c r="A27" s="441"/>
      <c r="B27" s="796"/>
      <c r="C27" s="797"/>
      <c r="D27" s="561"/>
      <c r="E27" s="657"/>
      <c r="F27" s="654"/>
      <c r="G27" s="654"/>
      <c r="H27" s="563"/>
    </row>
    <row r="28" spans="1:8" x14ac:dyDescent="0.25">
      <c r="A28" s="441"/>
      <c r="B28" s="796"/>
      <c r="C28" s="797"/>
      <c r="D28" s="561"/>
      <c r="E28" s="657"/>
      <c r="F28" s="654"/>
      <c r="G28" s="654"/>
      <c r="H28" s="563"/>
    </row>
    <row r="29" spans="1:8" x14ac:dyDescent="0.25">
      <c r="A29" s="441"/>
      <c r="B29" s="796"/>
      <c r="C29" s="797"/>
      <c r="D29" s="561"/>
      <c r="E29" s="657"/>
      <c r="F29" s="654"/>
      <c r="G29" s="654"/>
      <c r="H29" s="563"/>
    </row>
    <row r="30" spans="1:8" x14ac:dyDescent="0.25">
      <c r="A30" s="441"/>
      <c r="B30" s="796"/>
      <c r="C30" s="797"/>
      <c r="D30" s="561"/>
      <c r="E30" s="657"/>
      <c r="F30" s="654"/>
      <c r="G30" s="654"/>
      <c r="H30" s="563"/>
    </row>
    <row r="31" spans="1:8" x14ac:dyDescent="0.25">
      <c r="A31" s="441"/>
      <c r="B31" s="796"/>
      <c r="C31" s="797"/>
      <c r="D31" s="561"/>
      <c r="E31" s="657"/>
      <c r="F31" s="654"/>
      <c r="G31" s="654"/>
      <c r="H31" s="563"/>
    </row>
    <row r="32" spans="1:8" x14ac:dyDescent="0.25">
      <c r="A32" s="441"/>
      <c r="B32" s="796"/>
      <c r="C32" s="797"/>
      <c r="D32" s="561"/>
      <c r="E32" s="657"/>
      <c r="F32" s="654"/>
      <c r="G32" s="654"/>
      <c r="H32" s="563"/>
    </row>
    <row r="33" spans="1:9" x14ac:dyDescent="0.25">
      <c r="A33" s="441"/>
      <c r="B33" s="796"/>
      <c r="C33" s="797"/>
      <c r="D33" s="561"/>
      <c r="E33" s="657"/>
      <c r="F33" s="654"/>
      <c r="G33" s="654"/>
      <c r="H33" s="563"/>
    </row>
    <row r="34" spans="1:9" ht="13" thickBot="1" x14ac:dyDescent="0.3">
      <c r="A34" s="444"/>
      <c r="B34" s="796"/>
      <c r="C34" s="797"/>
      <c r="D34" s="564"/>
      <c r="E34" s="658"/>
      <c r="F34" s="655"/>
      <c r="G34" s="655"/>
      <c r="H34" s="566"/>
    </row>
    <row r="35" spans="1:9" ht="13.5" thickBot="1" x14ac:dyDescent="0.3">
      <c r="A35" s="397" t="s">
        <v>137</v>
      </c>
      <c r="B35" s="398"/>
      <c r="C35" s="398"/>
      <c r="D35" s="398"/>
      <c r="E35" s="398"/>
      <c r="F35" s="398"/>
      <c r="G35" s="399"/>
      <c r="H35" s="400">
        <f>SUM(H13:H34)</f>
        <v>0</v>
      </c>
      <c r="I35" s="143"/>
    </row>
    <row r="36" spans="1:9" x14ac:dyDescent="0.25">
      <c r="A36" s="8"/>
      <c r="B36" s="8" t="s">
        <v>309</v>
      </c>
      <c r="C36" s="187"/>
      <c r="D36" s="20"/>
      <c r="E36" s="20"/>
      <c r="F36" s="8"/>
      <c r="G36" s="8"/>
    </row>
    <row r="37" spans="1:9" x14ac:dyDescent="0.25">
      <c r="A37" s="8"/>
      <c r="B37" s="8"/>
      <c r="C37" s="187"/>
      <c r="D37" s="20"/>
      <c r="E37" s="20"/>
      <c r="F37" s="8"/>
      <c r="G37" s="8"/>
    </row>
    <row r="38" spans="1:9" x14ac:dyDescent="0.25">
      <c r="A38" s="6" t="str">
        <f>IF(H35="Check Rules!!!",H35,"…………………………………………………...")</f>
        <v>…………………………………………………...</v>
      </c>
      <c r="B38" s="2"/>
      <c r="C38" s="668"/>
      <c r="D38" s="668"/>
      <c r="E38" s="50"/>
      <c r="F38" s="668" t="str">
        <f>A38</f>
        <v>…………………………………………………...</v>
      </c>
      <c r="G38" s="668"/>
    </row>
    <row r="39" spans="1:9" x14ac:dyDescent="0.25">
      <c r="A39" s="6" t="s">
        <v>113</v>
      </c>
      <c r="B39" s="2"/>
      <c r="F39" s="668" t="s">
        <v>113</v>
      </c>
      <c r="G39" s="668"/>
    </row>
    <row r="40" spans="1:9" ht="13" x14ac:dyDescent="0.25">
      <c r="A40" s="17"/>
      <c r="B40" s="17"/>
      <c r="C40" s="2"/>
      <c r="D40" s="2"/>
      <c r="E40" s="2"/>
      <c r="F40" s="8"/>
      <c r="G40" s="2"/>
    </row>
  </sheetData>
  <sheetProtection password="EF22" sheet="1"/>
  <mergeCells count="15">
    <mergeCell ref="A11:B11"/>
    <mergeCell ref="C38:D38"/>
    <mergeCell ref="B12:C12"/>
    <mergeCell ref="B13:C13"/>
    <mergeCell ref="B14:C14"/>
    <mergeCell ref="B32:C32"/>
    <mergeCell ref="B33:C33"/>
    <mergeCell ref="B34:C34"/>
    <mergeCell ref="F39:G39"/>
    <mergeCell ref="F38:G38"/>
    <mergeCell ref="B27:C27"/>
    <mergeCell ref="B28:C28"/>
    <mergeCell ref="B29:C29"/>
    <mergeCell ref="B30:C30"/>
    <mergeCell ref="B31:C31"/>
  </mergeCells>
  <phoneticPr fontId="20" type="noConversion"/>
  <conditionalFormatting sqref="H35">
    <cfRule type="cellIs" dxfId="6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" sqref="H13:H34">
      <formula1>0</formula1>
    </dataValidation>
    <dataValidation type="date" operator="greaterThan" allowBlank="1" showInputMessage="1" showErrorMessage="1" sqref="F13:G34">
      <formula1>29221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47"/>
  <sheetViews>
    <sheetView showGridLines="0" zoomScaleNormal="100" workbookViewId="0">
      <selection activeCell="J28" sqref="J28"/>
    </sheetView>
  </sheetViews>
  <sheetFormatPr defaultColWidth="9.1796875" defaultRowHeight="12.5" x14ac:dyDescent="0.25"/>
  <cols>
    <col min="1" max="1" width="7.26953125" style="174" customWidth="1"/>
    <col min="2" max="2" width="17.453125" style="174" customWidth="1"/>
    <col min="3" max="3" width="25.7265625" style="174" customWidth="1"/>
    <col min="4" max="4" width="17.7265625" style="204" customWidth="1"/>
    <col min="5" max="5" width="17.81640625" style="204" customWidth="1"/>
    <col min="6" max="6" width="18.81640625" style="204" customWidth="1"/>
    <col min="7" max="16384" width="9.1796875" style="174"/>
  </cols>
  <sheetData>
    <row r="1" spans="1:7" x14ac:dyDescent="0.25">
      <c r="A1" s="59" t="s">
        <v>237</v>
      </c>
      <c r="B1" s="171"/>
      <c r="C1" s="62" t="str">
        <f>'300'!C1</f>
        <v>…………..</v>
      </c>
      <c r="E1" s="117"/>
    </row>
    <row r="2" spans="1:7" x14ac:dyDescent="0.25">
      <c r="A2" s="59" t="s">
        <v>238</v>
      </c>
      <c r="B2" s="171"/>
      <c r="C2" s="59" t="str">
        <f>'300'!C2</f>
        <v>……………………………………</v>
      </c>
      <c r="E2" s="117"/>
    </row>
    <row r="3" spans="1:7" x14ac:dyDescent="0.25">
      <c r="A3" s="59" t="s">
        <v>235</v>
      </c>
      <c r="B3" s="171"/>
      <c r="C3" s="59" t="s">
        <v>243</v>
      </c>
      <c r="E3" s="117"/>
    </row>
    <row r="4" spans="1:7" x14ac:dyDescent="0.25">
      <c r="A4" s="59" t="s">
        <v>236</v>
      </c>
      <c r="B4" s="171"/>
      <c r="C4" s="59" t="s">
        <v>317</v>
      </c>
      <c r="E4" s="117"/>
    </row>
    <row r="5" spans="1:7" x14ac:dyDescent="0.25">
      <c r="A5" s="59" t="s">
        <v>246</v>
      </c>
      <c r="B5" s="171"/>
      <c r="C5" s="61">
        <f>'300'!C5</f>
        <v>40847</v>
      </c>
    </row>
    <row r="6" spans="1:7" x14ac:dyDescent="0.25">
      <c r="A6" s="59" t="s">
        <v>245</v>
      </c>
      <c r="B6" s="171"/>
      <c r="C6" s="62" t="str">
        <f>'001'!C6</f>
        <v>………………………………..</v>
      </c>
    </row>
    <row r="7" spans="1:7" x14ac:dyDescent="0.25">
      <c r="A7" s="59" t="s">
        <v>239</v>
      </c>
      <c r="B7" s="171"/>
      <c r="C7" s="62" t="str">
        <f>'001'!C7</f>
        <v>………………………………..</v>
      </c>
    </row>
    <row r="8" spans="1:7" x14ac:dyDescent="0.25">
      <c r="A8" s="59" t="s">
        <v>240</v>
      </c>
      <c r="B8" s="171"/>
      <c r="C8" s="62" t="str">
        <f>'001'!C8</f>
        <v>………………………..</v>
      </c>
    </row>
    <row r="9" spans="1:7" x14ac:dyDescent="0.25">
      <c r="A9" s="59" t="s">
        <v>241</v>
      </c>
      <c r="B9" s="171"/>
      <c r="C9" s="184" t="str">
        <f>'300'!C9</f>
        <v>……………………..</v>
      </c>
    </row>
    <row r="10" spans="1:7" ht="13" x14ac:dyDescent="0.25">
      <c r="A10" s="64"/>
      <c r="B10" s="65"/>
      <c r="C10" s="65"/>
      <c r="D10" s="117"/>
      <c r="F10" s="117"/>
    </row>
    <row r="11" spans="1:7" ht="13" x14ac:dyDescent="0.25">
      <c r="A11" s="66"/>
      <c r="B11" s="65"/>
      <c r="C11" s="67" t="s">
        <v>117</v>
      </c>
      <c r="D11" s="117"/>
      <c r="E11" s="117"/>
      <c r="F11" s="117"/>
    </row>
    <row r="12" spans="1:7" ht="13" thickBot="1" x14ac:dyDescent="0.3">
      <c r="G12" s="11"/>
    </row>
    <row r="13" spans="1:7" ht="13.5" thickBot="1" x14ac:dyDescent="0.3">
      <c r="A13" s="338" t="s">
        <v>163</v>
      </c>
      <c r="B13" s="339" t="s">
        <v>1</v>
      </c>
      <c r="C13" s="340"/>
      <c r="D13" s="357" t="s">
        <v>402</v>
      </c>
      <c r="E13" s="357" t="s">
        <v>402</v>
      </c>
      <c r="F13" s="357" t="s">
        <v>402</v>
      </c>
      <c r="G13" s="11"/>
    </row>
    <row r="14" spans="1:7" x14ac:dyDescent="0.25">
      <c r="A14" s="341">
        <v>30000</v>
      </c>
      <c r="B14" s="361" t="s">
        <v>269</v>
      </c>
      <c r="C14" s="360"/>
      <c r="D14" s="260"/>
      <c r="E14" s="298"/>
      <c r="F14" s="299"/>
      <c r="G14" s="11"/>
    </row>
    <row r="15" spans="1:7" x14ac:dyDescent="0.25">
      <c r="A15" s="342">
        <v>30100</v>
      </c>
      <c r="B15" s="322" t="s">
        <v>270</v>
      </c>
      <c r="C15" s="322"/>
      <c r="D15" s="247"/>
      <c r="E15" s="250"/>
      <c r="F15" s="288"/>
      <c r="G15" s="11"/>
    </row>
    <row r="16" spans="1:7" ht="13" x14ac:dyDescent="0.3">
      <c r="A16" s="342">
        <v>30110</v>
      </c>
      <c r="B16" s="323" t="s">
        <v>272</v>
      </c>
      <c r="C16" s="323"/>
      <c r="D16" s="250"/>
      <c r="E16" s="256">
        <f>D14-D15</f>
        <v>0</v>
      </c>
      <c r="F16" s="288"/>
      <c r="G16" s="11"/>
    </row>
    <row r="17" spans="1:7" ht="13" x14ac:dyDescent="0.3">
      <c r="A17" s="342">
        <v>30200</v>
      </c>
      <c r="B17" s="347" t="s">
        <v>273</v>
      </c>
      <c r="C17" s="348"/>
      <c r="D17" s="250"/>
      <c r="E17" s="250"/>
      <c r="F17" s="288"/>
      <c r="G17" s="11"/>
    </row>
    <row r="18" spans="1:7" x14ac:dyDescent="0.25">
      <c r="A18" s="342">
        <v>30210</v>
      </c>
      <c r="B18" s="349" t="s">
        <v>271</v>
      </c>
      <c r="C18" s="350"/>
      <c r="D18" s="247"/>
      <c r="E18" s="250"/>
      <c r="F18" s="288"/>
      <c r="G18" s="11"/>
    </row>
    <row r="19" spans="1:7" x14ac:dyDescent="0.25">
      <c r="A19" s="342">
        <v>30220</v>
      </c>
      <c r="B19" s="349" t="s">
        <v>274</v>
      </c>
      <c r="C19" s="350"/>
      <c r="D19" s="247"/>
      <c r="E19" s="250"/>
      <c r="F19" s="288"/>
      <c r="G19" s="11"/>
    </row>
    <row r="20" spans="1:7" x14ac:dyDescent="0.25">
      <c r="A20" s="342">
        <v>30230</v>
      </c>
      <c r="B20" s="324" t="s">
        <v>275</v>
      </c>
      <c r="C20" s="324"/>
      <c r="D20" s="247"/>
      <c r="E20" s="250"/>
      <c r="F20" s="288"/>
      <c r="G20" s="11"/>
    </row>
    <row r="21" spans="1:7" x14ac:dyDescent="0.25">
      <c r="A21" s="342">
        <v>30240</v>
      </c>
      <c r="B21" s="324" t="s">
        <v>276</v>
      </c>
      <c r="C21" s="324"/>
      <c r="D21" s="247"/>
      <c r="E21" s="250"/>
      <c r="F21" s="288"/>
      <c r="G21" s="11"/>
    </row>
    <row r="22" spans="1:7" ht="13" x14ac:dyDescent="0.3">
      <c r="A22" s="342">
        <v>30250</v>
      </c>
      <c r="B22" s="323" t="s">
        <v>277</v>
      </c>
      <c r="C22" s="323"/>
      <c r="D22" s="250"/>
      <c r="E22" s="256">
        <f>SUM(D18:D21)</f>
        <v>0</v>
      </c>
      <c r="F22" s="288"/>
      <c r="G22" s="11"/>
    </row>
    <row r="23" spans="1:7" ht="13" x14ac:dyDescent="0.3">
      <c r="A23" s="342">
        <v>30300</v>
      </c>
      <c r="B23" s="347" t="s">
        <v>349</v>
      </c>
      <c r="C23" s="348"/>
      <c r="D23" s="250"/>
      <c r="E23" s="250"/>
      <c r="F23" s="343">
        <f>E16+E22</f>
        <v>0</v>
      </c>
      <c r="G23" s="11"/>
    </row>
    <row r="24" spans="1:7" ht="13" x14ac:dyDescent="0.3">
      <c r="A24" s="342">
        <v>31000</v>
      </c>
      <c r="B24" s="323" t="s">
        <v>278</v>
      </c>
      <c r="C24" s="323"/>
      <c r="D24" s="250"/>
      <c r="E24" s="250"/>
      <c r="F24" s="288"/>
      <c r="G24" s="11"/>
    </row>
    <row r="25" spans="1:7" x14ac:dyDescent="0.25">
      <c r="A25" s="342">
        <v>31100</v>
      </c>
      <c r="B25" s="351" t="s">
        <v>279</v>
      </c>
      <c r="C25" s="352"/>
      <c r="D25" s="247"/>
      <c r="E25" s="250"/>
      <c r="F25" s="288"/>
      <c r="G25" s="11"/>
    </row>
    <row r="26" spans="1:7" ht="15" customHeight="1" x14ac:dyDescent="0.25">
      <c r="A26" s="342">
        <v>31110</v>
      </c>
      <c r="B26" s="351" t="s">
        <v>300</v>
      </c>
      <c r="C26" s="352"/>
      <c r="D26" s="247"/>
      <c r="E26" s="250"/>
      <c r="F26" s="288"/>
      <c r="G26" s="11"/>
    </row>
    <row r="27" spans="1:7" x14ac:dyDescent="0.25">
      <c r="A27" s="342">
        <v>31120</v>
      </c>
      <c r="B27" s="351" t="s">
        <v>280</v>
      </c>
      <c r="C27" s="352"/>
      <c r="D27" s="247"/>
      <c r="E27" s="250"/>
      <c r="F27" s="288"/>
      <c r="G27" s="11"/>
    </row>
    <row r="28" spans="1:7" x14ac:dyDescent="0.25">
      <c r="A28" s="342">
        <v>31130</v>
      </c>
      <c r="B28" s="326" t="s">
        <v>281</v>
      </c>
      <c r="C28" s="325"/>
      <c r="D28" s="247"/>
      <c r="E28" s="250"/>
      <c r="F28" s="288"/>
      <c r="G28" s="11"/>
    </row>
    <row r="29" spans="1:7" x14ac:dyDescent="0.25">
      <c r="A29" s="342">
        <v>31140</v>
      </c>
      <c r="B29" s="327" t="s">
        <v>282</v>
      </c>
      <c r="C29" s="325"/>
      <c r="D29" s="247"/>
      <c r="E29" s="250"/>
      <c r="F29" s="288"/>
      <c r="G29" s="11"/>
    </row>
    <row r="30" spans="1:7" x14ac:dyDescent="0.25">
      <c r="A30" s="342">
        <v>31150</v>
      </c>
      <c r="B30" s="353" t="s">
        <v>283</v>
      </c>
      <c r="C30" s="352"/>
      <c r="D30" s="247"/>
      <c r="E30" s="250"/>
      <c r="F30" s="288"/>
      <c r="G30" s="11"/>
    </row>
    <row r="31" spans="1:7" x14ac:dyDescent="0.25">
      <c r="A31" s="342">
        <v>31160</v>
      </c>
      <c r="B31" s="353" t="s">
        <v>284</v>
      </c>
      <c r="C31" s="352"/>
      <c r="D31" s="247"/>
      <c r="E31" s="250"/>
      <c r="F31" s="288"/>
      <c r="G31" s="11"/>
    </row>
    <row r="32" spans="1:7" ht="13" x14ac:dyDescent="0.25">
      <c r="A32" s="342">
        <v>31170</v>
      </c>
      <c r="B32" s="328" t="s">
        <v>297</v>
      </c>
      <c r="C32" s="329"/>
      <c r="D32" s="250"/>
      <c r="E32" s="256">
        <f>SUM(D25:D31)</f>
        <v>0</v>
      </c>
      <c r="F32" s="343">
        <f>E32</f>
        <v>0</v>
      </c>
      <c r="G32" s="11"/>
    </row>
    <row r="33" spans="1:7" ht="13" x14ac:dyDescent="0.25">
      <c r="A33" s="342">
        <v>31180</v>
      </c>
      <c r="B33" s="328" t="s">
        <v>298</v>
      </c>
      <c r="C33" s="329"/>
      <c r="D33" s="250"/>
      <c r="E33" s="250"/>
      <c r="F33" s="343">
        <f>F23-F32</f>
        <v>0</v>
      </c>
      <c r="G33" s="11"/>
    </row>
    <row r="34" spans="1:7" x14ac:dyDescent="0.25">
      <c r="A34" s="342">
        <v>31190</v>
      </c>
      <c r="B34" s="327" t="s">
        <v>285</v>
      </c>
      <c r="C34" s="325"/>
      <c r="D34" s="247"/>
      <c r="E34" s="256">
        <f>D34</f>
        <v>0</v>
      </c>
      <c r="F34" s="344">
        <f>E34</f>
        <v>0</v>
      </c>
      <c r="G34" s="11"/>
    </row>
    <row r="35" spans="1:7" ht="13" x14ac:dyDescent="0.25">
      <c r="A35" s="342">
        <v>31200</v>
      </c>
      <c r="B35" s="328" t="s">
        <v>299</v>
      </c>
      <c r="C35" s="329"/>
      <c r="D35" s="250"/>
      <c r="E35" s="250"/>
      <c r="F35" s="343">
        <f>F33-F34</f>
        <v>0</v>
      </c>
      <c r="G35" s="11"/>
    </row>
    <row r="36" spans="1:7" ht="13" x14ac:dyDescent="0.25">
      <c r="A36" s="342">
        <v>31210</v>
      </c>
      <c r="B36" s="328" t="s">
        <v>345</v>
      </c>
      <c r="C36" s="329"/>
      <c r="D36" s="247"/>
      <c r="E36" s="250"/>
      <c r="F36" s="288"/>
      <c r="G36" s="11"/>
    </row>
    <row r="37" spans="1:7" ht="13" x14ac:dyDescent="0.25">
      <c r="A37" s="342">
        <v>31220</v>
      </c>
      <c r="B37" s="354" t="s">
        <v>346</v>
      </c>
      <c r="C37" s="355"/>
      <c r="D37" s="247"/>
      <c r="E37" s="250"/>
      <c r="F37" s="288"/>
      <c r="G37" s="11"/>
    </row>
    <row r="38" spans="1:7" ht="13.5" thickBot="1" x14ac:dyDescent="0.3">
      <c r="A38" s="345">
        <v>31230</v>
      </c>
      <c r="B38" s="330" t="s">
        <v>348</v>
      </c>
      <c r="C38" s="331"/>
      <c r="D38" s="304"/>
      <c r="E38" s="332">
        <f>D36-D37</f>
        <v>0</v>
      </c>
      <c r="F38" s="346">
        <f>E38</f>
        <v>0</v>
      </c>
      <c r="G38" s="11"/>
    </row>
    <row r="39" spans="1:7" ht="13.5" thickBot="1" x14ac:dyDescent="0.3">
      <c r="A39" s="333">
        <v>31240</v>
      </c>
      <c r="B39" s="334" t="s">
        <v>347</v>
      </c>
      <c r="C39" s="335"/>
      <c r="D39" s="336"/>
      <c r="E39" s="336"/>
      <c r="F39" s="337">
        <f>F35+F38</f>
        <v>0</v>
      </c>
      <c r="G39" s="11"/>
    </row>
    <row r="40" spans="1:7" x14ac:dyDescent="0.25">
      <c r="A40" s="7"/>
      <c r="B40" s="2"/>
      <c r="C40" s="2"/>
      <c r="D40" s="117"/>
      <c r="E40" s="117"/>
      <c r="F40" s="117"/>
    </row>
    <row r="41" spans="1:7" x14ac:dyDescent="0.25">
      <c r="A41" s="7"/>
      <c r="B41" s="2"/>
      <c r="C41" s="2"/>
      <c r="D41" s="117"/>
      <c r="E41" s="117"/>
      <c r="F41" s="117"/>
    </row>
    <row r="42" spans="1:7" x14ac:dyDescent="0.25">
      <c r="A42" s="7"/>
      <c r="B42" s="6" t="s">
        <v>111</v>
      </c>
      <c r="C42" s="2"/>
      <c r="D42" s="670" t="s">
        <v>112</v>
      </c>
      <c r="E42" s="670"/>
      <c r="F42" s="117"/>
    </row>
    <row r="43" spans="1:7" x14ac:dyDescent="0.25">
      <c r="A43" s="7"/>
      <c r="B43" s="6" t="s">
        <v>113</v>
      </c>
      <c r="C43" s="2"/>
      <c r="D43" s="670" t="s">
        <v>113</v>
      </c>
      <c r="E43" s="670"/>
      <c r="F43" s="117"/>
    </row>
    <row r="44" spans="1:7" x14ac:dyDescent="0.25">
      <c r="A44" s="7"/>
      <c r="B44" s="669"/>
      <c r="C44" s="669"/>
      <c r="D44" s="669"/>
      <c r="E44" s="669"/>
      <c r="F44" s="117"/>
    </row>
    <row r="45" spans="1:7" x14ac:dyDescent="0.25">
      <c r="A45" s="7"/>
      <c r="B45" s="6"/>
      <c r="C45" s="6"/>
      <c r="D45" s="117"/>
      <c r="E45" s="117"/>
      <c r="F45" s="117"/>
    </row>
    <row r="46" spans="1:7" x14ac:dyDescent="0.25">
      <c r="A46" s="7" t="s">
        <v>115</v>
      </c>
      <c r="B46" s="43" t="s">
        <v>314</v>
      </c>
      <c r="C46" s="20"/>
      <c r="D46" s="117" t="s">
        <v>116</v>
      </c>
      <c r="E46" s="118" t="s">
        <v>315</v>
      </c>
    </row>
    <row r="47" spans="1:7" x14ac:dyDescent="0.25">
      <c r="A47" s="7"/>
      <c r="B47" s="2"/>
      <c r="C47" s="2"/>
      <c r="D47" s="117"/>
      <c r="E47" s="117"/>
      <c r="F47" s="117"/>
    </row>
  </sheetData>
  <sheetProtection password="EF22" sheet="1"/>
  <mergeCells count="3">
    <mergeCell ref="D43:E43"/>
    <mergeCell ref="B44:E44"/>
    <mergeCell ref="D42:E42"/>
  </mergeCells>
  <phoneticPr fontId="20" type="noConversion"/>
  <pageMargins left="0.70866141732283505" right="0.70866141732283505" top="0.74803149606299202" bottom="0.74803149606299202" header="0.31496062992126" footer="0.31496062992126"/>
  <pageSetup scale="86" orientation="portrait" r:id="rId1"/>
  <headerFooter>
    <oddFooter>&amp;L&amp;F &amp;A&amp;C&amp;P / 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27"/>
  <sheetViews>
    <sheetView showGridLines="0" workbookViewId="0">
      <selection activeCell="F14" sqref="F14"/>
    </sheetView>
  </sheetViews>
  <sheetFormatPr defaultColWidth="9.1796875" defaultRowHeight="12.5" x14ac:dyDescent="0.25"/>
  <cols>
    <col min="1" max="1" width="10" style="174" customWidth="1"/>
    <col min="2" max="2" width="17.81640625" style="174" customWidth="1"/>
    <col min="3" max="3" width="23.1796875" style="174" customWidth="1"/>
    <col min="4" max="4" width="9.81640625" style="174" customWidth="1"/>
    <col min="5" max="5" width="14" style="174" customWidth="1"/>
    <col min="6" max="6" width="12.453125" style="174" customWidth="1"/>
    <col min="7" max="7" width="13.453125" style="174" customWidth="1"/>
    <col min="8" max="8" width="9.7265625" style="174" customWidth="1"/>
    <col min="9" max="16384" width="9.1796875" style="174"/>
  </cols>
  <sheetData>
    <row r="1" spans="1:7" x14ac:dyDescent="0.25">
      <c r="A1" s="59" t="s">
        <v>237</v>
      </c>
      <c r="B1" s="171"/>
      <c r="C1" s="206" t="str">
        <f>'300'!C1</f>
        <v>…………..</v>
      </c>
      <c r="D1" s="189"/>
      <c r="E1" s="189"/>
      <c r="F1" s="171"/>
      <c r="G1" s="171"/>
    </row>
    <row r="2" spans="1:7" x14ac:dyDescent="0.25">
      <c r="A2" s="59" t="s">
        <v>238</v>
      </c>
      <c r="B2" s="171"/>
      <c r="C2" s="189" t="str">
        <f>'321'!C2</f>
        <v>……………………………………</v>
      </c>
      <c r="D2" s="189"/>
      <c r="E2" s="189"/>
      <c r="F2" s="171"/>
      <c r="G2" s="171"/>
    </row>
    <row r="3" spans="1:7" x14ac:dyDescent="0.25">
      <c r="A3" s="59" t="s">
        <v>235</v>
      </c>
      <c r="B3" s="171"/>
      <c r="C3" s="189" t="s">
        <v>257</v>
      </c>
      <c r="D3" s="189"/>
      <c r="E3" s="189"/>
      <c r="F3" s="171"/>
      <c r="G3" s="171"/>
    </row>
    <row r="4" spans="1:7" ht="13" x14ac:dyDescent="0.25">
      <c r="A4" s="59" t="s">
        <v>236</v>
      </c>
      <c r="B4" s="171"/>
      <c r="C4" s="401" t="s">
        <v>329</v>
      </c>
      <c r="D4" s="105"/>
      <c r="E4" s="105"/>
      <c r="F4" s="171"/>
      <c r="G4" s="171"/>
    </row>
    <row r="5" spans="1:7" x14ac:dyDescent="0.25">
      <c r="A5" s="59" t="s">
        <v>246</v>
      </c>
      <c r="B5" s="171"/>
      <c r="C5" s="189">
        <f>'321'!C5</f>
        <v>40847</v>
      </c>
      <c r="D5" s="189"/>
      <c r="E5" s="189"/>
      <c r="F5" s="171"/>
      <c r="G5" s="171"/>
    </row>
    <row r="6" spans="1:7" x14ac:dyDescent="0.25">
      <c r="A6" s="59" t="s">
        <v>245</v>
      </c>
      <c r="B6" s="171"/>
      <c r="C6" s="189" t="str">
        <f>'321'!C6</f>
        <v>………………………………..</v>
      </c>
      <c r="D6" s="189"/>
      <c r="E6" s="189"/>
      <c r="F6" s="171"/>
      <c r="G6" s="171"/>
    </row>
    <row r="7" spans="1:7" x14ac:dyDescent="0.25">
      <c r="A7" s="59" t="s">
        <v>239</v>
      </c>
      <c r="B7" s="171"/>
      <c r="C7" s="208" t="str">
        <f>'312'!C7</f>
        <v>………………………………..</v>
      </c>
      <c r="D7" s="189"/>
      <c r="E7" s="189"/>
      <c r="F7" s="171"/>
      <c r="G7" s="171"/>
    </row>
    <row r="8" spans="1:7" x14ac:dyDescent="0.25">
      <c r="A8" s="59" t="s">
        <v>240</v>
      </c>
      <c r="B8" s="171"/>
      <c r="C8" s="208" t="str">
        <f>'321'!C8</f>
        <v>………………………..</v>
      </c>
      <c r="D8" s="189"/>
      <c r="E8" s="189"/>
      <c r="F8" s="171"/>
      <c r="G8" s="171"/>
    </row>
    <row r="9" spans="1:7" x14ac:dyDescent="0.25">
      <c r="A9" s="59" t="s">
        <v>241</v>
      </c>
      <c r="B9" s="171"/>
      <c r="C9" s="208" t="str">
        <f>'321'!C9</f>
        <v>……………………..</v>
      </c>
      <c r="D9" s="189"/>
      <c r="E9" s="189"/>
      <c r="F9" s="171"/>
      <c r="G9" s="171"/>
    </row>
    <row r="10" spans="1:7" ht="13" thickBot="1" x14ac:dyDescent="0.3">
      <c r="A10" s="43"/>
      <c r="B10" s="171"/>
      <c r="C10" s="171"/>
      <c r="D10" s="171"/>
      <c r="E10" s="171"/>
      <c r="F10" s="171"/>
      <c r="G10" s="171"/>
    </row>
    <row r="11" spans="1:7" ht="26.5" thickBot="1" x14ac:dyDescent="0.3">
      <c r="A11" s="239" t="s">
        <v>390</v>
      </c>
      <c r="B11" s="711" t="s">
        <v>171</v>
      </c>
      <c r="C11" s="800"/>
      <c r="D11" s="227" t="s">
        <v>169</v>
      </c>
      <c r="E11" s="228" t="s">
        <v>140</v>
      </c>
      <c r="F11" s="227" t="s">
        <v>170</v>
      </c>
      <c r="G11" s="229" t="s">
        <v>424</v>
      </c>
    </row>
    <row r="12" spans="1:7" x14ac:dyDescent="0.25">
      <c r="A12" s="418"/>
      <c r="B12" s="801"/>
      <c r="C12" s="802"/>
      <c r="D12" s="558"/>
      <c r="E12" s="559"/>
      <c r="F12" s="653"/>
      <c r="G12" s="560"/>
    </row>
    <row r="13" spans="1:7" x14ac:dyDescent="0.25">
      <c r="A13" s="421"/>
      <c r="B13" s="796"/>
      <c r="C13" s="797"/>
      <c r="D13" s="561"/>
      <c r="E13" s="562"/>
      <c r="F13" s="654"/>
      <c r="G13" s="563"/>
    </row>
    <row r="14" spans="1:7" x14ac:dyDescent="0.25">
      <c r="A14" s="421"/>
      <c r="B14" s="796"/>
      <c r="C14" s="797"/>
      <c r="D14" s="561"/>
      <c r="E14" s="562"/>
      <c r="F14" s="654"/>
      <c r="G14" s="563"/>
    </row>
    <row r="15" spans="1:7" x14ac:dyDescent="0.25">
      <c r="A15" s="421"/>
      <c r="B15" s="796"/>
      <c r="C15" s="797"/>
      <c r="D15" s="561"/>
      <c r="E15" s="562"/>
      <c r="F15" s="654"/>
      <c r="G15" s="563"/>
    </row>
    <row r="16" spans="1:7" x14ac:dyDescent="0.25">
      <c r="A16" s="421"/>
      <c r="B16" s="796"/>
      <c r="C16" s="797"/>
      <c r="D16" s="561"/>
      <c r="E16" s="562"/>
      <c r="F16" s="654"/>
      <c r="G16" s="563"/>
    </row>
    <row r="17" spans="1:8" x14ac:dyDescent="0.25">
      <c r="A17" s="421"/>
      <c r="B17" s="796"/>
      <c r="C17" s="797"/>
      <c r="D17" s="561"/>
      <c r="E17" s="562"/>
      <c r="F17" s="654"/>
      <c r="G17" s="563"/>
    </row>
    <row r="18" spans="1:8" x14ac:dyDescent="0.25">
      <c r="A18" s="421"/>
      <c r="B18" s="796"/>
      <c r="C18" s="797"/>
      <c r="D18" s="561"/>
      <c r="E18" s="562"/>
      <c r="F18" s="654"/>
      <c r="G18" s="563"/>
    </row>
    <row r="19" spans="1:8" x14ac:dyDescent="0.25">
      <c r="A19" s="421"/>
      <c r="B19" s="796"/>
      <c r="C19" s="797"/>
      <c r="D19" s="561"/>
      <c r="E19" s="562"/>
      <c r="F19" s="654"/>
      <c r="G19" s="563"/>
    </row>
    <row r="20" spans="1:8" x14ac:dyDescent="0.25">
      <c r="A20" s="421"/>
      <c r="B20" s="796"/>
      <c r="C20" s="797"/>
      <c r="D20" s="561"/>
      <c r="E20" s="562"/>
      <c r="F20" s="654"/>
      <c r="G20" s="563"/>
    </row>
    <row r="21" spans="1:8" ht="13" thickBot="1" x14ac:dyDescent="0.3">
      <c r="A21" s="436"/>
      <c r="B21" s="796"/>
      <c r="C21" s="797"/>
      <c r="D21" s="564"/>
      <c r="E21" s="565"/>
      <c r="F21" s="655"/>
      <c r="G21" s="566"/>
    </row>
    <row r="22" spans="1:8" ht="13.5" thickBot="1" x14ac:dyDescent="0.3">
      <c r="A22" s="397" t="s">
        <v>137</v>
      </c>
      <c r="B22" s="398"/>
      <c r="C22" s="398"/>
      <c r="D22" s="398"/>
      <c r="E22" s="398"/>
      <c r="F22" s="399"/>
      <c r="G22" s="400">
        <f>SUM(G12:G21)</f>
        <v>0</v>
      </c>
      <c r="H22" s="142"/>
    </row>
    <row r="23" spans="1:8" x14ac:dyDescent="0.25">
      <c r="A23" s="8"/>
      <c r="B23" s="8" t="s">
        <v>309</v>
      </c>
      <c r="C23" s="187"/>
      <c r="D23" s="20"/>
      <c r="E23" s="8"/>
      <c r="F23" s="8"/>
    </row>
    <row r="24" spans="1:8" x14ac:dyDescent="0.25">
      <c r="A24" s="8"/>
      <c r="B24" s="8"/>
      <c r="C24" s="187"/>
      <c r="D24" s="20"/>
      <c r="E24" s="8"/>
      <c r="F24" s="8"/>
    </row>
    <row r="25" spans="1:8" x14ac:dyDescent="0.25">
      <c r="A25" s="2"/>
      <c r="B25" s="8"/>
      <c r="C25" s="187"/>
      <c r="D25" s="20"/>
      <c r="E25" s="8"/>
      <c r="F25" s="8"/>
    </row>
    <row r="26" spans="1:8" x14ac:dyDescent="0.25">
      <c r="A26" s="6" t="s">
        <v>382</v>
      </c>
      <c r="B26" s="2"/>
      <c r="C26" s="668"/>
      <c r="D26" s="668"/>
      <c r="E26" s="50"/>
      <c r="F26" s="668" t="s">
        <v>380</v>
      </c>
      <c r="G26" s="668"/>
    </row>
    <row r="27" spans="1:8" x14ac:dyDescent="0.25">
      <c r="A27" s="6" t="s">
        <v>113</v>
      </c>
      <c r="B27" s="2"/>
      <c r="F27" s="668" t="s">
        <v>113</v>
      </c>
      <c r="G27" s="668"/>
    </row>
  </sheetData>
  <sheetProtection password="EF22" sheet="1"/>
  <mergeCells count="14">
    <mergeCell ref="B17:C17"/>
    <mergeCell ref="B18:C18"/>
    <mergeCell ref="B19:C19"/>
    <mergeCell ref="B20:C20"/>
    <mergeCell ref="B21:C21"/>
    <mergeCell ref="B11:C11"/>
    <mergeCell ref="C26:D26"/>
    <mergeCell ref="F26:G26"/>
    <mergeCell ref="F27:G27"/>
    <mergeCell ref="B12:C12"/>
    <mergeCell ref="B13:C13"/>
    <mergeCell ref="B14:C14"/>
    <mergeCell ref="B15:C15"/>
    <mergeCell ref="B16:C16"/>
  </mergeCells>
  <phoneticPr fontId="20" type="noConversion"/>
  <conditionalFormatting sqref="G22">
    <cfRule type="cellIs" dxfId="5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" sqref="G12:G21">
      <formula1>0</formula1>
    </dataValidation>
    <dataValidation type="date" operator="greaterThan" allowBlank="1" showInputMessage="1" showErrorMessage="1" sqref="F12:F21">
      <formula1>29221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28"/>
  <sheetViews>
    <sheetView showGridLines="0" workbookViewId="0">
      <selection activeCell="G22" sqref="G22"/>
    </sheetView>
  </sheetViews>
  <sheetFormatPr defaultColWidth="9.1796875" defaultRowHeight="13" x14ac:dyDescent="0.3"/>
  <cols>
    <col min="1" max="1" width="11" style="12" customWidth="1"/>
    <col min="2" max="2" width="13.54296875" style="12" customWidth="1"/>
    <col min="3" max="3" width="30.7265625" style="12" customWidth="1"/>
    <col min="4" max="4" width="9.26953125" style="12" customWidth="1"/>
    <col min="5" max="5" width="14.7265625" style="12" bestFit="1" customWidth="1"/>
    <col min="6" max="6" width="12.81640625" style="12" customWidth="1"/>
    <col min="7" max="7" width="15.7265625" style="12" customWidth="1"/>
    <col min="8" max="8" width="9.453125" style="12" customWidth="1"/>
    <col min="9" max="16384" width="9.1796875" style="12"/>
  </cols>
  <sheetData>
    <row r="1" spans="1:7" x14ac:dyDescent="0.3">
      <c r="A1" s="59" t="s">
        <v>237</v>
      </c>
      <c r="B1" s="60"/>
      <c r="C1" s="184" t="str">
        <f>'711'!C1</f>
        <v>…………..</v>
      </c>
      <c r="D1" s="93"/>
      <c r="E1" s="63"/>
      <c r="F1" s="60"/>
      <c r="G1" s="60"/>
    </row>
    <row r="2" spans="1:7" x14ac:dyDescent="0.3">
      <c r="A2" s="59" t="s">
        <v>238</v>
      </c>
      <c r="B2" s="60"/>
      <c r="C2" s="184" t="str">
        <f>'711'!C2</f>
        <v>……………………………………</v>
      </c>
      <c r="D2" s="93"/>
      <c r="E2" s="63"/>
      <c r="F2" s="60"/>
      <c r="G2" s="60"/>
    </row>
    <row r="3" spans="1:7" x14ac:dyDescent="0.3">
      <c r="A3" s="59" t="s">
        <v>235</v>
      </c>
      <c r="B3" s="60"/>
      <c r="C3" s="184" t="s">
        <v>258</v>
      </c>
      <c r="D3" s="93"/>
      <c r="E3" s="63"/>
      <c r="F3" s="60"/>
      <c r="G3" s="60"/>
    </row>
    <row r="4" spans="1:7" x14ac:dyDescent="0.3">
      <c r="A4" s="59" t="s">
        <v>236</v>
      </c>
      <c r="B4" s="60"/>
      <c r="C4" s="103" t="s">
        <v>330</v>
      </c>
      <c r="D4" s="106"/>
      <c r="E4" s="98"/>
      <c r="F4" s="60"/>
      <c r="G4" s="60"/>
    </row>
    <row r="5" spans="1:7" x14ac:dyDescent="0.3">
      <c r="A5" s="59" t="s">
        <v>246</v>
      </c>
      <c r="B5" s="60"/>
      <c r="C5" s="189">
        <f>'711'!C5</f>
        <v>40847</v>
      </c>
      <c r="D5" s="93"/>
      <c r="E5" s="63"/>
      <c r="F5" s="60"/>
      <c r="G5" s="60"/>
    </row>
    <row r="6" spans="1:7" x14ac:dyDescent="0.3">
      <c r="A6" s="59" t="s">
        <v>245</v>
      </c>
      <c r="B6" s="60"/>
      <c r="C6" s="184" t="str">
        <f>'711'!C6</f>
        <v>………………………………..</v>
      </c>
      <c r="D6" s="93"/>
      <c r="E6" s="63"/>
      <c r="F6" s="60"/>
      <c r="G6" s="60"/>
    </row>
    <row r="7" spans="1:7" x14ac:dyDescent="0.3">
      <c r="A7" s="59" t="s">
        <v>239</v>
      </c>
      <c r="B7" s="60"/>
      <c r="C7" s="184" t="str">
        <f>'711'!C7</f>
        <v>………………………………..</v>
      </c>
      <c r="D7" s="93"/>
      <c r="E7" s="63"/>
      <c r="F7" s="60"/>
      <c r="G7" s="60"/>
    </row>
    <row r="8" spans="1:7" x14ac:dyDescent="0.3">
      <c r="A8" s="59" t="s">
        <v>240</v>
      </c>
      <c r="B8" s="60"/>
      <c r="C8" s="184" t="str">
        <f>'711'!C8</f>
        <v>………………………..</v>
      </c>
      <c r="D8" s="93"/>
      <c r="E8" s="63"/>
      <c r="F8" s="60"/>
      <c r="G8" s="60"/>
    </row>
    <row r="9" spans="1:7" x14ac:dyDescent="0.3">
      <c r="A9" s="59" t="s">
        <v>241</v>
      </c>
      <c r="B9" s="60"/>
      <c r="C9" s="184" t="str">
        <f>'711'!C9</f>
        <v>……………………..</v>
      </c>
      <c r="D9" s="93"/>
      <c r="E9" s="63"/>
      <c r="F9" s="60"/>
      <c r="G9" s="60"/>
    </row>
    <row r="10" spans="1:7" ht="13.5" thickBot="1" x14ac:dyDescent="0.35">
      <c r="A10" s="43"/>
      <c r="B10" s="60"/>
      <c r="C10" s="60"/>
      <c r="D10" s="60"/>
      <c r="E10" s="60"/>
      <c r="F10" s="60"/>
      <c r="G10" s="60"/>
    </row>
    <row r="11" spans="1:7" ht="26.5" thickBot="1" x14ac:dyDescent="0.35">
      <c r="A11" s="226" t="s">
        <v>391</v>
      </c>
      <c r="B11" s="711" t="s">
        <v>171</v>
      </c>
      <c r="C11" s="800"/>
      <c r="D11" s="227" t="s">
        <v>169</v>
      </c>
      <c r="E11" s="228" t="s">
        <v>140</v>
      </c>
      <c r="F11" s="227" t="s">
        <v>170</v>
      </c>
      <c r="G11" s="229" t="s">
        <v>424</v>
      </c>
    </row>
    <row r="12" spans="1:7" x14ac:dyDescent="0.3">
      <c r="A12" s="418"/>
      <c r="B12" s="801"/>
      <c r="C12" s="802"/>
      <c r="D12" s="569"/>
      <c r="E12" s="559"/>
      <c r="F12" s="653"/>
      <c r="G12" s="560"/>
    </row>
    <row r="13" spans="1:7" x14ac:dyDescent="0.3">
      <c r="A13" s="421"/>
      <c r="B13" s="796"/>
      <c r="C13" s="797"/>
      <c r="D13" s="570"/>
      <c r="E13" s="562"/>
      <c r="F13" s="654"/>
      <c r="G13" s="563"/>
    </row>
    <row r="14" spans="1:7" x14ac:dyDescent="0.3">
      <c r="A14" s="421"/>
      <c r="B14" s="796"/>
      <c r="C14" s="797"/>
      <c r="D14" s="570"/>
      <c r="E14" s="562"/>
      <c r="F14" s="654"/>
      <c r="G14" s="563"/>
    </row>
    <row r="15" spans="1:7" x14ac:dyDescent="0.3">
      <c r="A15" s="421"/>
      <c r="B15" s="796"/>
      <c r="C15" s="797"/>
      <c r="D15" s="570"/>
      <c r="E15" s="562"/>
      <c r="F15" s="654"/>
      <c r="G15" s="563"/>
    </row>
    <row r="16" spans="1:7" x14ac:dyDescent="0.3">
      <c r="A16" s="421"/>
      <c r="B16" s="796"/>
      <c r="C16" s="797"/>
      <c r="D16" s="570"/>
      <c r="E16" s="562"/>
      <c r="F16" s="654"/>
      <c r="G16" s="563"/>
    </row>
    <row r="17" spans="1:8" x14ac:dyDescent="0.3">
      <c r="A17" s="421"/>
      <c r="B17" s="796"/>
      <c r="C17" s="797"/>
      <c r="D17" s="570"/>
      <c r="E17" s="562"/>
      <c r="F17" s="654"/>
      <c r="G17" s="563"/>
    </row>
    <row r="18" spans="1:8" x14ac:dyDescent="0.3">
      <c r="A18" s="421"/>
      <c r="B18" s="796"/>
      <c r="C18" s="797"/>
      <c r="D18" s="570"/>
      <c r="E18" s="562"/>
      <c r="F18" s="654"/>
      <c r="G18" s="563"/>
    </row>
    <row r="19" spans="1:8" x14ac:dyDescent="0.3">
      <c r="A19" s="421"/>
      <c r="B19" s="796"/>
      <c r="C19" s="797"/>
      <c r="D19" s="570"/>
      <c r="E19" s="562"/>
      <c r="F19" s="654"/>
      <c r="G19" s="563"/>
    </row>
    <row r="20" spans="1:8" x14ac:dyDescent="0.3">
      <c r="A20" s="421"/>
      <c r="B20" s="796"/>
      <c r="C20" s="797"/>
      <c r="D20" s="570"/>
      <c r="E20" s="562"/>
      <c r="F20" s="654"/>
      <c r="G20" s="563"/>
    </row>
    <row r="21" spans="1:8" ht="13.5" thickBot="1" x14ac:dyDescent="0.35">
      <c r="A21" s="436"/>
      <c r="B21" s="796"/>
      <c r="C21" s="797"/>
      <c r="D21" s="571"/>
      <c r="E21" s="565"/>
      <c r="F21" s="655"/>
      <c r="G21" s="566"/>
    </row>
    <row r="22" spans="1:8" ht="13.5" thickBot="1" x14ac:dyDescent="0.35">
      <c r="A22" s="397" t="s">
        <v>137</v>
      </c>
      <c r="B22" s="398"/>
      <c r="C22" s="398"/>
      <c r="D22" s="398"/>
      <c r="E22" s="398"/>
      <c r="F22" s="402"/>
      <c r="G22" s="400">
        <f>SUM(G12:G21)</f>
        <v>0</v>
      </c>
      <c r="H22" s="144"/>
    </row>
    <row r="23" spans="1:8" x14ac:dyDescent="0.3">
      <c r="A23" s="8"/>
      <c r="B23" s="8" t="s">
        <v>309</v>
      </c>
      <c r="C23" s="19"/>
      <c r="D23" s="20"/>
      <c r="E23" s="8"/>
      <c r="F23" s="8"/>
    </row>
    <row r="24" spans="1:8" x14ac:dyDescent="0.3">
      <c r="A24" s="8"/>
      <c r="B24" s="8"/>
      <c r="C24" s="19"/>
      <c r="D24" s="20"/>
      <c r="E24" s="8"/>
      <c r="F24" s="8"/>
    </row>
    <row r="25" spans="1:8" x14ac:dyDescent="0.3">
      <c r="A25" s="6" t="s">
        <v>112</v>
      </c>
      <c r="B25" s="2"/>
      <c r="C25" s="50"/>
      <c r="D25" s="6" t="s">
        <v>380</v>
      </c>
      <c r="F25" s="50"/>
      <c r="G25" s="50"/>
    </row>
    <row r="26" spans="1:8" x14ac:dyDescent="0.3">
      <c r="A26" s="6" t="s">
        <v>113</v>
      </c>
      <c r="B26" s="2"/>
      <c r="E26" s="50" t="s">
        <v>113</v>
      </c>
      <c r="F26" s="50"/>
    </row>
    <row r="27" spans="1:8" x14ac:dyDescent="0.3">
      <c r="A27" s="17"/>
      <c r="B27" s="17"/>
      <c r="C27" s="2"/>
      <c r="D27" s="2"/>
      <c r="E27" s="8"/>
      <c r="F27" s="8"/>
    </row>
    <row r="28" spans="1:8" x14ac:dyDescent="0.3">
      <c r="A28" s="2"/>
      <c r="B28" s="8"/>
      <c r="C28" s="19"/>
      <c r="D28" s="20"/>
      <c r="E28" s="8"/>
      <c r="F28" s="8"/>
    </row>
  </sheetData>
  <sheetProtection password="EF22" sheet="1"/>
  <mergeCells count="11">
    <mergeCell ref="B18:C18"/>
    <mergeCell ref="B19:C19"/>
    <mergeCell ref="B20:C20"/>
    <mergeCell ref="B21:C21"/>
    <mergeCell ref="B16:C16"/>
    <mergeCell ref="B11:C11"/>
    <mergeCell ref="B12:C12"/>
    <mergeCell ref="B13:C13"/>
    <mergeCell ref="B14:C14"/>
    <mergeCell ref="B15:C15"/>
    <mergeCell ref="B17:C17"/>
  </mergeCells>
  <phoneticPr fontId="20" type="noConversion"/>
  <conditionalFormatting sqref="G22">
    <cfRule type="cellIs" dxfId="4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" sqref="G12:G21">
      <formula1>0</formula1>
    </dataValidation>
    <dataValidation type="date" operator="greaterThan" allowBlank="1" showInputMessage="1" showErrorMessage="1" sqref="F12:F21">
      <formula1>29221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showGridLines="0" workbookViewId="0">
      <selection activeCell="B14" sqref="B14:C14"/>
    </sheetView>
  </sheetViews>
  <sheetFormatPr defaultColWidth="9.1796875" defaultRowHeight="12.5" x14ac:dyDescent="0.25"/>
  <cols>
    <col min="1" max="1" width="8" style="174" customWidth="1"/>
    <col min="2" max="2" width="22.81640625" style="174" customWidth="1"/>
    <col min="3" max="3" width="42.7265625" style="174" customWidth="1"/>
    <col min="4" max="4" width="12.81640625" style="174" customWidth="1"/>
    <col min="5" max="5" width="22.81640625" style="174" customWidth="1"/>
    <col min="6" max="16384" width="9.1796875" style="174"/>
  </cols>
  <sheetData>
    <row r="1" spans="1:8" x14ac:dyDescent="0.25">
      <c r="A1" s="59" t="s">
        <v>237</v>
      </c>
      <c r="B1" s="59"/>
      <c r="C1" s="184" t="str">
        <f>'642'!C1</f>
        <v>…………..</v>
      </c>
      <c r="D1" s="184"/>
      <c r="E1" s="184"/>
      <c r="F1" s="188"/>
      <c r="G1" s="188"/>
      <c r="H1" s="188"/>
    </row>
    <row r="2" spans="1:8" x14ac:dyDescent="0.25">
      <c r="A2" s="59" t="s">
        <v>238</v>
      </c>
      <c r="B2" s="59"/>
      <c r="C2" s="184" t="str">
        <f>'642'!C2</f>
        <v>……………………………………</v>
      </c>
      <c r="D2" s="184"/>
      <c r="E2" s="184"/>
      <c r="F2" s="188"/>
      <c r="G2" s="188"/>
      <c r="H2" s="188"/>
    </row>
    <row r="3" spans="1:8" ht="12.75" customHeight="1" x14ac:dyDescent="0.25">
      <c r="A3" s="59" t="s">
        <v>235</v>
      </c>
      <c r="B3" s="59"/>
      <c r="C3" s="184" t="s">
        <v>259</v>
      </c>
      <c r="D3" s="184"/>
      <c r="E3" s="184"/>
      <c r="F3" s="188"/>
      <c r="G3" s="188"/>
      <c r="H3" s="188"/>
    </row>
    <row r="4" spans="1:8" x14ac:dyDescent="0.25">
      <c r="A4" s="59" t="s">
        <v>236</v>
      </c>
      <c r="B4" s="59"/>
      <c r="C4" s="809" t="s">
        <v>331</v>
      </c>
      <c r="D4" s="809"/>
      <c r="E4" s="809"/>
      <c r="F4" s="188"/>
      <c r="G4" s="188"/>
      <c r="H4" s="188"/>
    </row>
    <row r="5" spans="1:8" x14ac:dyDescent="0.25">
      <c r="A5" s="59" t="s">
        <v>246</v>
      </c>
      <c r="B5" s="59"/>
      <c r="C5" s="189">
        <f>'642'!C5</f>
        <v>40847</v>
      </c>
      <c r="D5" s="188"/>
      <c r="E5" s="188"/>
      <c r="F5" s="188"/>
      <c r="G5" s="188"/>
      <c r="H5" s="188"/>
    </row>
    <row r="6" spans="1:8" x14ac:dyDescent="0.25">
      <c r="A6" s="59" t="s">
        <v>245</v>
      </c>
      <c r="B6" s="59"/>
      <c r="C6" s="62" t="str">
        <f>'642'!C6</f>
        <v>………………………………..</v>
      </c>
      <c r="D6" s="188"/>
      <c r="E6" s="188"/>
      <c r="F6" s="188"/>
      <c r="G6" s="188"/>
      <c r="H6" s="188"/>
    </row>
    <row r="7" spans="1:8" x14ac:dyDescent="0.25">
      <c r="A7" s="59" t="s">
        <v>239</v>
      </c>
      <c r="B7" s="59"/>
      <c r="C7" s="62" t="str">
        <f>'642'!C7</f>
        <v>………………………………..</v>
      </c>
      <c r="D7" s="188"/>
      <c r="E7" s="188"/>
      <c r="F7" s="188"/>
      <c r="G7" s="188"/>
      <c r="H7" s="188"/>
    </row>
    <row r="8" spans="1:8" x14ac:dyDescent="0.25">
      <c r="A8" s="59" t="s">
        <v>240</v>
      </c>
      <c r="B8" s="59"/>
      <c r="C8" s="62" t="str">
        <f>'642'!C8</f>
        <v>………………………..</v>
      </c>
      <c r="D8" s="188"/>
      <c r="E8" s="669"/>
      <c r="F8" s="810"/>
      <c r="G8" s="810"/>
      <c r="H8" s="810"/>
    </row>
    <row r="9" spans="1:8" x14ac:dyDescent="0.25">
      <c r="A9" s="59" t="s">
        <v>241</v>
      </c>
      <c r="B9" s="59"/>
      <c r="C9" s="184" t="str">
        <f>'642'!C9</f>
        <v>……………………..</v>
      </c>
      <c r="D9" s="188"/>
      <c r="E9" s="188"/>
      <c r="F9" s="188"/>
      <c r="G9" s="188"/>
      <c r="H9" s="188"/>
    </row>
    <row r="10" spans="1:8" ht="13" thickBot="1" x14ac:dyDescent="0.3">
      <c r="A10" s="171"/>
      <c r="B10" s="171"/>
      <c r="C10" s="171"/>
    </row>
    <row r="11" spans="1:8" ht="26.5" thickBot="1" x14ac:dyDescent="0.3">
      <c r="A11" s="170" t="s">
        <v>163</v>
      </c>
      <c r="B11" s="803" t="s">
        <v>164</v>
      </c>
      <c r="C11" s="804"/>
      <c r="D11" s="240" t="s">
        <v>394</v>
      </c>
    </row>
    <row r="12" spans="1:8" ht="12.75" customHeight="1" x14ac:dyDescent="0.25">
      <c r="A12" s="572">
        <v>20510</v>
      </c>
      <c r="B12" s="805" t="str">
        <f>IF(D12&gt;=10%*$D$26,"Accounts Payable (Provide Breakdown)","Accounts Payable")</f>
        <v>Accounts Payable (Provide Breakdown)</v>
      </c>
      <c r="C12" s="805"/>
      <c r="D12" s="542"/>
    </row>
    <row r="13" spans="1:8" ht="12.75" customHeight="1" x14ac:dyDescent="0.3">
      <c r="A13" s="573">
        <v>20515</v>
      </c>
      <c r="B13" s="807" t="str">
        <f>IF(D13&gt;=10%*$D$26,"Unearned Income (Provide Breakdown)","Unearned Income")</f>
        <v>Unearned Income (Provide Breakdown)</v>
      </c>
      <c r="C13" s="808"/>
      <c r="D13" s="543"/>
    </row>
    <row r="14" spans="1:8" ht="12.75" customHeight="1" x14ac:dyDescent="0.3">
      <c r="A14" s="573">
        <v>20520</v>
      </c>
      <c r="B14" s="807" t="str">
        <f>IF(D14&gt;=10%*$D$26,"Interest Accrued not Paid (Provide Breakdown)","Interest Accrued not Paid")</f>
        <v>Interest Accrued not Paid (Provide Breakdown)</v>
      </c>
      <c r="C14" s="808"/>
      <c r="D14" s="543"/>
    </row>
    <row r="15" spans="1:8" ht="12.75" customHeight="1" x14ac:dyDescent="0.25">
      <c r="A15" s="573">
        <v>20525</v>
      </c>
      <c r="B15" s="806" t="s">
        <v>172</v>
      </c>
      <c r="C15" s="806"/>
      <c r="D15" s="543"/>
    </row>
    <row r="16" spans="1:8" ht="12.75" customHeight="1" x14ac:dyDescent="0.25">
      <c r="A16" s="573">
        <v>20530</v>
      </c>
      <c r="B16" s="806" t="s">
        <v>173</v>
      </c>
      <c r="C16" s="806"/>
      <c r="D16" s="574">
        <f>IF('1000'!F39 &gt;0,'1000'!F39,0)</f>
        <v>0</v>
      </c>
    </row>
    <row r="17" spans="1:5" ht="12.75" customHeight="1" x14ac:dyDescent="0.3">
      <c r="A17" s="573">
        <v>20535</v>
      </c>
      <c r="B17" s="807" t="str">
        <f>IF(D17&gt;=10%*$D$26,"Provision for Dimunition in the Value of Investment (Provide Breakdown)","Provision for Dimunition in the value of Investment")</f>
        <v>Provision for Dimunition in the Value of Investment (Provide Breakdown)</v>
      </c>
      <c r="C17" s="808"/>
      <c r="D17" s="543"/>
    </row>
    <row r="18" spans="1:5" ht="12.75" customHeight="1" x14ac:dyDescent="0.3">
      <c r="A18" s="573">
        <v>20540</v>
      </c>
      <c r="B18" s="807" t="str">
        <f>IF(D18&gt;=10%*$D$26,"Provision for Losses on Off Balance Sheet Items (Provide Breakdown)","Provision for Losses on Off Balance Sheet Items")</f>
        <v>Provision for Losses on Off Balance Sheet Items (Provide Breakdown)</v>
      </c>
      <c r="C18" s="808"/>
      <c r="D18" s="543"/>
    </row>
    <row r="19" spans="1:5" ht="12.75" customHeight="1" x14ac:dyDescent="0.25">
      <c r="A19" s="573">
        <v>20545</v>
      </c>
      <c r="B19" s="806" t="s">
        <v>174</v>
      </c>
      <c r="C19" s="806"/>
      <c r="D19" s="543"/>
    </row>
    <row r="20" spans="1:5" ht="12.75" customHeight="1" x14ac:dyDescent="0.25">
      <c r="A20" s="573">
        <v>20550</v>
      </c>
      <c r="B20" s="806" t="s">
        <v>175</v>
      </c>
      <c r="C20" s="806"/>
      <c r="D20" s="543"/>
    </row>
    <row r="21" spans="1:5" ht="12.75" customHeight="1" x14ac:dyDescent="0.3">
      <c r="A21" s="573">
        <v>20555</v>
      </c>
      <c r="B21" s="807" t="str">
        <f>IF(D21&gt;=10%*$D$26,"Provision for Other Known Losses (Provide Breakdown)","Provision for Other Loan Losses")</f>
        <v>Provision for Other Known Losses (Provide Breakdown)</v>
      </c>
      <c r="C21" s="808"/>
      <c r="D21" s="543"/>
    </row>
    <row r="22" spans="1:5" ht="12.75" customHeight="1" x14ac:dyDescent="0.3">
      <c r="A22" s="573">
        <v>20560</v>
      </c>
      <c r="B22" s="807" t="str">
        <f>IF(D22&gt;=10%*$D$26,"Dividend Payable (Provide Breakdown)","Dividend Payable")</f>
        <v>Dividend Payable (Provide Breakdown)</v>
      </c>
      <c r="C22" s="808"/>
      <c r="D22" s="543"/>
    </row>
    <row r="23" spans="1:5" ht="12.75" customHeight="1" x14ac:dyDescent="0.3">
      <c r="A23" s="573">
        <v>20565</v>
      </c>
      <c r="B23" s="807" t="str">
        <f>IF(D23&gt;=10%*$D$26,"Suspense Account (Provide Breakdown)","Suspense Account")</f>
        <v>Suspense Account (Provide Breakdown)</v>
      </c>
      <c r="C23" s="808"/>
      <c r="D23" s="575"/>
    </row>
    <row r="24" spans="1:5" ht="12.75" customHeight="1" x14ac:dyDescent="0.3">
      <c r="A24" s="573">
        <v>20570</v>
      </c>
      <c r="B24" s="807" t="str">
        <f>IF(D24&gt;=10%*$D$26,"Deposits for Shares (Provide Breakdown)","Deposits for Shares")</f>
        <v>Deposits for Shares (Provide Breakdown)</v>
      </c>
      <c r="C24" s="808"/>
      <c r="D24" s="543"/>
    </row>
    <row r="25" spans="1:5" ht="12.75" customHeight="1" thickBot="1" x14ac:dyDescent="0.3">
      <c r="A25" s="576">
        <v>20575</v>
      </c>
      <c r="B25" s="577" t="str">
        <f>IF(D25&gt;=10%*$D$26,"Miscellaneous (Provide Breakdown)","Miscellaneous (Specify)")</f>
        <v>Miscellaneous (Provide Breakdown)</v>
      </c>
      <c r="C25" s="578"/>
      <c r="D25" s="544"/>
    </row>
    <row r="26" spans="1:5" ht="13.5" thickBot="1" x14ac:dyDescent="0.3">
      <c r="A26" s="403"/>
      <c r="B26" s="803" t="s">
        <v>137</v>
      </c>
      <c r="C26" s="804"/>
      <c r="D26" s="404">
        <f>SUM(D12:D25)</f>
        <v>0</v>
      </c>
    </row>
    <row r="27" spans="1:5" ht="13" x14ac:dyDescent="0.25">
      <c r="A27" s="24"/>
      <c r="B27" s="24"/>
      <c r="C27" s="28"/>
      <c r="D27" s="28"/>
    </row>
    <row r="28" spans="1:5" ht="13" x14ac:dyDescent="0.25">
      <c r="A28" s="24"/>
      <c r="B28" s="24"/>
      <c r="C28" s="28"/>
      <c r="D28" s="28"/>
    </row>
    <row r="29" spans="1:5" ht="13" x14ac:dyDescent="0.25">
      <c r="A29" s="17" t="s">
        <v>176</v>
      </c>
      <c r="B29" s="2"/>
      <c r="C29" s="2"/>
      <c r="D29" s="2"/>
    </row>
    <row r="30" spans="1:5" ht="13" x14ac:dyDescent="0.25">
      <c r="A30" s="2"/>
      <c r="B30" s="2"/>
      <c r="C30" s="2"/>
      <c r="D30" s="2"/>
      <c r="E30" s="29"/>
    </row>
    <row r="31" spans="1:5" ht="13" x14ac:dyDescent="0.25">
      <c r="A31" s="6" t="s">
        <v>385</v>
      </c>
      <c r="B31" s="2"/>
      <c r="C31" s="668" t="s">
        <v>370</v>
      </c>
      <c r="D31" s="668"/>
      <c r="E31" s="29"/>
    </row>
    <row r="32" spans="1:5" x14ac:dyDescent="0.25">
      <c r="A32" s="6" t="s">
        <v>113</v>
      </c>
      <c r="B32" s="2"/>
      <c r="C32" s="668" t="s">
        <v>113</v>
      </c>
      <c r="D32" s="668"/>
      <c r="E32" s="2"/>
    </row>
    <row r="33" spans="1:5" ht="13" x14ac:dyDescent="0.25">
      <c r="A33" s="17"/>
      <c r="B33" s="17"/>
      <c r="C33" s="2"/>
      <c r="D33" s="2"/>
      <c r="E33" s="2"/>
    </row>
    <row r="34" spans="1:5" x14ac:dyDescent="0.25">
      <c r="E34" s="2"/>
    </row>
  </sheetData>
  <sheetProtection password="EF22" sheet="1"/>
  <mergeCells count="19">
    <mergeCell ref="C4:E4"/>
    <mergeCell ref="E8:H8"/>
    <mergeCell ref="B26:C26"/>
    <mergeCell ref="B15:C15"/>
    <mergeCell ref="B16:C16"/>
    <mergeCell ref="B24:C24"/>
    <mergeCell ref="B18:C18"/>
    <mergeCell ref="B21:C21"/>
    <mergeCell ref="B23:C23"/>
    <mergeCell ref="C31:D31"/>
    <mergeCell ref="C32:D32"/>
    <mergeCell ref="B11:C11"/>
    <mergeCell ref="B12:C12"/>
    <mergeCell ref="B19:C19"/>
    <mergeCell ref="B20:C20"/>
    <mergeCell ref="B22:C22"/>
    <mergeCell ref="B13:C13"/>
    <mergeCell ref="B14:C14"/>
    <mergeCell ref="B17:C17"/>
  </mergeCells>
  <phoneticPr fontId="20" type="noConversion"/>
  <conditionalFormatting sqref="D26">
    <cfRule type="cellIs" dxfId="3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 " error="Data input must be POSITIVE WHOLE NUMBERS_x000a_" sqref="D12:D25">
      <formula1>0</formula1>
    </dataValidation>
  </dataValidations>
  <pageMargins left="0.7" right="0.7" top="0.75" bottom="0.75" header="0.3" footer="0.3"/>
  <pageSetup scale="89" orientation="landscape" r:id="rId1"/>
  <headerFooter>
    <oddFooter>&amp;L&amp;F &amp;A&amp;C&amp;P / 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29"/>
  <sheetViews>
    <sheetView showGridLines="0" workbookViewId="0">
      <selection activeCell="H23" sqref="H23"/>
    </sheetView>
  </sheetViews>
  <sheetFormatPr defaultColWidth="9.1796875" defaultRowHeight="13" x14ac:dyDescent="0.3"/>
  <cols>
    <col min="1" max="1" width="6.453125" style="12" customWidth="1"/>
    <col min="2" max="3" width="17.7265625" style="12" customWidth="1"/>
    <col min="4" max="4" width="18" style="12" customWidth="1"/>
    <col min="5" max="5" width="12.1796875" style="12" customWidth="1"/>
    <col min="6" max="6" width="12.453125" style="12" customWidth="1"/>
    <col min="7" max="7" width="8.7265625" style="12" customWidth="1"/>
    <col min="8" max="8" width="16.26953125" style="12" customWidth="1"/>
    <col min="9" max="9" width="10.7265625" style="12" customWidth="1"/>
    <col min="10" max="16384" width="9.1796875" style="12"/>
  </cols>
  <sheetData>
    <row r="1" spans="1:8" x14ac:dyDescent="0.3">
      <c r="A1" s="59" t="s">
        <v>237</v>
      </c>
      <c r="B1" s="60"/>
      <c r="C1" s="184" t="str">
        <f>'761'!C1</f>
        <v>…………..</v>
      </c>
      <c r="D1" s="63"/>
      <c r="E1" s="63"/>
      <c r="F1" s="63"/>
      <c r="G1" s="60"/>
      <c r="H1" s="60"/>
    </row>
    <row r="2" spans="1:8" x14ac:dyDescent="0.3">
      <c r="A2" s="59" t="s">
        <v>238</v>
      </c>
      <c r="B2" s="60"/>
      <c r="C2" s="184" t="str">
        <f>'761'!C2</f>
        <v>……………………………………</v>
      </c>
      <c r="D2" s="63"/>
      <c r="E2" s="63"/>
      <c r="F2" s="63"/>
      <c r="G2" s="60"/>
      <c r="H2" s="60"/>
    </row>
    <row r="3" spans="1:8" x14ac:dyDescent="0.3">
      <c r="A3" s="59" t="s">
        <v>235</v>
      </c>
      <c r="B3" s="60"/>
      <c r="C3" s="184" t="s">
        <v>260</v>
      </c>
      <c r="D3" s="63"/>
      <c r="E3" s="63"/>
      <c r="F3" s="63"/>
      <c r="G3" s="60"/>
      <c r="H3" s="60"/>
    </row>
    <row r="4" spans="1:8" x14ac:dyDescent="0.3">
      <c r="A4" s="59" t="s">
        <v>236</v>
      </c>
      <c r="B4" s="60"/>
      <c r="C4" s="103" t="s">
        <v>332</v>
      </c>
      <c r="D4" s="98"/>
      <c r="E4" s="98"/>
      <c r="F4" s="98"/>
      <c r="G4" s="60"/>
      <c r="H4" s="60"/>
    </row>
    <row r="5" spans="1:8" x14ac:dyDescent="0.3">
      <c r="A5" s="59" t="s">
        <v>246</v>
      </c>
      <c r="B5" s="60"/>
      <c r="C5" s="189">
        <f>'761'!C5</f>
        <v>40847</v>
      </c>
      <c r="D5" s="63"/>
      <c r="E5" s="63"/>
      <c r="F5" s="63"/>
      <c r="G5" s="60"/>
      <c r="H5" s="60"/>
    </row>
    <row r="6" spans="1:8" x14ac:dyDescent="0.3">
      <c r="A6" s="59" t="s">
        <v>245</v>
      </c>
      <c r="B6" s="60"/>
      <c r="C6" s="184" t="str">
        <f>'761'!C6</f>
        <v>………………………………..</v>
      </c>
      <c r="D6" s="63"/>
      <c r="E6" s="63"/>
      <c r="F6" s="63"/>
      <c r="G6" s="60"/>
      <c r="H6" s="60"/>
    </row>
    <row r="7" spans="1:8" x14ac:dyDescent="0.3">
      <c r="A7" s="59" t="s">
        <v>239</v>
      </c>
      <c r="B7" s="60"/>
      <c r="C7" s="184" t="str">
        <f>'761'!C7</f>
        <v>………………………………..</v>
      </c>
      <c r="D7" s="63"/>
      <c r="E7" s="63"/>
      <c r="F7" s="63"/>
      <c r="G7" s="60"/>
      <c r="H7" s="60"/>
    </row>
    <row r="8" spans="1:8" x14ac:dyDescent="0.3">
      <c r="A8" s="59" t="s">
        <v>240</v>
      </c>
      <c r="B8" s="60"/>
      <c r="C8" s="184" t="str">
        <f>'761'!C8</f>
        <v>………………………..</v>
      </c>
      <c r="D8" s="63"/>
      <c r="E8" s="63"/>
      <c r="F8" s="63"/>
      <c r="G8" s="60"/>
      <c r="H8" s="60"/>
    </row>
    <row r="9" spans="1:8" x14ac:dyDescent="0.3">
      <c r="A9" s="59" t="s">
        <v>241</v>
      </c>
      <c r="B9" s="60"/>
      <c r="C9" s="184" t="str">
        <f>'761'!C9</f>
        <v>……………………..</v>
      </c>
      <c r="D9" s="63"/>
      <c r="E9" s="63"/>
      <c r="F9" s="63"/>
      <c r="G9" s="60"/>
      <c r="H9" s="60"/>
    </row>
    <row r="10" spans="1:8" x14ac:dyDescent="0.3">
      <c r="A10" s="43"/>
      <c r="B10" s="60"/>
      <c r="C10" s="60"/>
      <c r="D10" s="60"/>
      <c r="E10" s="60"/>
      <c r="F10" s="60"/>
      <c r="G10" s="60"/>
      <c r="H10" s="60"/>
    </row>
    <row r="11" spans="1:8" s="45" customFormat="1" ht="13.5" thickBot="1" x14ac:dyDescent="0.35">
      <c r="A11" s="798"/>
      <c r="B11" s="816"/>
      <c r="C11" s="104"/>
      <c r="D11" s="43"/>
      <c r="E11" s="43"/>
      <c r="F11" s="99"/>
      <c r="G11" s="43"/>
      <c r="H11" s="104"/>
    </row>
    <row r="12" spans="1:8" ht="26.5" thickBot="1" x14ac:dyDescent="0.35">
      <c r="A12" s="226" t="s">
        <v>124</v>
      </c>
      <c r="B12" s="711" t="s">
        <v>177</v>
      </c>
      <c r="C12" s="800"/>
      <c r="D12" s="227" t="s">
        <v>178</v>
      </c>
      <c r="E12" s="227" t="s">
        <v>139</v>
      </c>
      <c r="F12" s="227" t="s">
        <v>343</v>
      </c>
      <c r="G12" s="228" t="s">
        <v>140</v>
      </c>
      <c r="H12" s="229" t="s">
        <v>426</v>
      </c>
    </row>
    <row r="13" spans="1:8" ht="14.5" x14ac:dyDescent="0.3">
      <c r="A13" s="418"/>
      <c r="B13" s="817"/>
      <c r="C13" s="818"/>
      <c r="D13" s="583"/>
      <c r="E13" s="653"/>
      <c r="F13" s="653"/>
      <c r="G13" s="559"/>
      <c r="H13" s="560"/>
    </row>
    <row r="14" spans="1:8" ht="14.5" x14ac:dyDescent="0.3">
      <c r="A14" s="421"/>
      <c r="B14" s="811"/>
      <c r="C14" s="812"/>
      <c r="D14" s="584"/>
      <c r="E14" s="654"/>
      <c r="F14" s="654"/>
      <c r="G14" s="562"/>
      <c r="H14" s="563"/>
    </row>
    <row r="15" spans="1:8" ht="14.5" x14ac:dyDescent="0.3">
      <c r="A15" s="421"/>
      <c r="B15" s="811"/>
      <c r="C15" s="812"/>
      <c r="D15" s="584"/>
      <c r="E15" s="654"/>
      <c r="F15" s="654"/>
      <c r="G15" s="562"/>
      <c r="H15" s="563"/>
    </row>
    <row r="16" spans="1:8" ht="14.5" x14ac:dyDescent="0.3">
      <c r="A16" s="421"/>
      <c r="B16" s="811"/>
      <c r="C16" s="812"/>
      <c r="D16" s="584"/>
      <c r="E16" s="654"/>
      <c r="F16" s="654"/>
      <c r="G16" s="562"/>
      <c r="H16" s="563"/>
    </row>
    <row r="17" spans="1:9" ht="14.5" x14ac:dyDescent="0.3">
      <c r="A17" s="421"/>
      <c r="B17" s="811"/>
      <c r="C17" s="812"/>
      <c r="D17" s="584"/>
      <c r="E17" s="654"/>
      <c r="F17" s="654"/>
      <c r="G17" s="562"/>
      <c r="H17" s="563"/>
    </row>
    <row r="18" spans="1:9" ht="14.5" x14ac:dyDescent="0.3">
      <c r="A18" s="421"/>
      <c r="B18" s="811"/>
      <c r="C18" s="812"/>
      <c r="D18" s="584"/>
      <c r="E18" s="654"/>
      <c r="F18" s="654"/>
      <c r="G18" s="562"/>
      <c r="H18" s="563"/>
    </row>
    <row r="19" spans="1:9" ht="14.5" x14ac:dyDescent="0.3">
      <c r="A19" s="421"/>
      <c r="B19" s="811"/>
      <c r="C19" s="812"/>
      <c r="D19" s="584"/>
      <c r="E19" s="654"/>
      <c r="F19" s="654"/>
      <c r="G19" s="562"/>
      <c r="H19" s="563"/>
    </row>
    <row r="20" spans="1:9" ht="14.5" x14ac:dyDescent="0.3">
      <c r="A20" s="421"/>
      <c r="B20" s="811"/>
      <c r="C20" s="812"/>
      <c r="D20" s="584"/>
      <c r="E20" s="654"/>
      <c r="F20" s="654"/>
      <c r="G20" s="562"/>
      <c r="H20" s="563"/>
    </row>
    <row r="21" spans="1:9" ht="14.5" x14ac:dyDescent="0.3">
      <c r="A21" s="421"/>
      <c r="B21" s="811"/>
      <c r="C21" s="812"/>
      <c r="D21" s="584"/>
      <c r="E21" s="654"/>
      <c r="F21" s="654"/>
      <c r="G21" s="562"/>
      <c r="H21" s="563"/>
    </row>
    <row r="22" spans="1:9" ht="15" thickBot="1" x14ac:dyDescent="0.35">
      <c r="A22" s="436"/>
      <c r="B22" s="813"/>
      <c r="C22" s="814"/>
      <c r="D22" s="585"/>
      <c r="E22" s="655"/>
      <c r="F22" s="655"/>
      <c r="G22" s="565"/>
      <c r="H22" s="566"/>
    </row>
    <row r="23" spans="1:9" ht="13.5" thickBot="1" x14ac:dyDescent="0.35">
      <c r="A23" s="579" t="s">
        <v>137</v>
      </c>
      <c r="B23" s="580"/>
      <c r="C23" s="411"/>
      <c r="D23" s="411"/>
      <c r="E23" s="411"/>
      <c r="F23" s="411"/>
      <c r="G23" s="581"/>
      <c r="H23" s="582">
        <f>SUM(H13:H22)</f>
        <v>0</v>
      </c>
      <c r="I23" s="145" t="str">
        <f>IF(H23="Check Rules!!!",'300'!D81,"")</f>
        <v/>
      </c>
    </row>
    <row r="24" spans="1:9" x14ac:dyDescent="0.3">
      <c r="A24" s="8"/>
      <c r="B24" s="8" t="s">
        <v>309</v>
      </c>
      <c r="C24" s="19"/>
      <c r="D24" s="20"/>
      <c r="E24" s="20"/>
      <c r="F24" s="8"/>
      <c r="G24" s="8"/>
    </row>
    <row r="25" spans="1:9" x14ac:dyDescent="0.3">
      <c r="A25" s="8"/>
      <c r="B25" s="8"/>
      <c r="C25" s="19"/>
      <c r="D25" s="20"/>
      <c r="E25" s="20"/>
      <c r="F25" s="8"/>
      <c r="G25" s="8"/>
    </row>
    <row r="26" spans="1:9" x14ac:dyDescent="0.3">
      <c r="A26" s="2"/>
      <c r="B26" s="2"/>
      <c r="C26" s="2"/>
      <c r="D26" s="2"/>
      <c r="E26" s="2"/>
      <c r="F26" s="2"/>
      <c r="G26" s="2"/>
    </row>
    <row r="27" spans="1:9" ht="14.5" x14ac:dyDescent="0.35">
      <c r="A27" s="6" t="s">
        <v>389</v>
      </c>
      <c r="B27" s="2"/>
      <c r="D27" s="50"/>
      <c r="E27" s="50"/>
      <c r="F27" s="668" t="s">
        <v>388</v>
      </c>
      <c r="G27" s="815"/>
      <c r="H27" s="815"/>
    </row>
    <row r="28" spans="1:9" ht="14.5" x14ac:dyDescent="0.35">
      <c r="A28" s="6" t="s">
        <v>113</v>
      </c>
      <c r="B28" s="2"/>
      <c r="D28" s="50"/>
      <c r="E28" s="50"/>
      <c r="F28" s="668" t="s">
        <v>113</v>
      </c>
      <c r="G28" s="815"/>
      <c r="H28" s="815"/>
    </row>
    <row r="29" spans="1:9" x14ac:dyDescent="0.3">
      <c r="A29" s="17"/>
      <c r="B29" s="17"/>
      <c r="C29" s="2"/>
      <c r="D29" s="2"/>
      <c r="E29" s="2"/>
    </row>
  </sheetData>
  <sheetProtection password="EF22" sheet="1"/>
  <mergeCells count="14">
    <mergeCell ref="A11:B11"/>
    <mergeCell ref="B12:C12"/>
    <mergeCell ref="B13:C13"/>
    <mergeCell ref="B14:C14"/>
    <mergeCell ref="B15:C15"/>
    <mergeCell ref="B16:C16"/>
    <mergeCell ref="B20:C20"/>
    <mergeCell ref="B21:C21"/>
    <mergeCell ref="B22:C22"/>
    <mergeCell ref="F27:H27"/>
    <mergeCell ref="F28:H28"/>
    <mergeCell ref="B17:C17"/>
    <mergeCell ref="B18:C18"/>
    <mergeCell ref="B19:C19"/>
  </mergeCells>
  <phoneticPr fontId="20" type="noConversion"/>
  <conditionalFormatting sqref="H23">
    <cfRule type="cellIs" dxfId="2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 " sqref="H13:H22">
      <formula1>0</formula1>
    </dataValidation>
    <dataValidation type="date" operator="greaterThan" allowBlank="1" showInputMessage="1" showErrorMessage="1" sqref="E13:F22">
      <formula1>29221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H29"/>
  <sheetViews>
    <sheetView showGridLines="0" topLeftCell="A2" zoomScaleNormal="100" workbookViewId="0">
      <selection activeCell="D15" sqref="D15"/>
    </sheetView>
  </sheetViews>
  <sheetFormatPr defaultColWidth="9.1796875" defaultRowHeight="13" x14ac:dyDescent="0.3"/>
  <cols>
    <col min="1" max="1" width="5.54296875" style="12" customWidth="1"/>
    <col min="2" max="2" width="21.7265625" style="12" customWidth="1"/>
    <col min="3" max="3" width="24.81640625" style="12" customWidth="1"/>
    <col min="4" max="4" width="19.54296875" style="12" customWidth="1"/>
    <col min="5" max="5" width="12.453125" style="12" customWidth="1"/>
    <col min="6" max="6" width="9.26953125" style="12" customWidth="1"/>
    <col min="7" max="7" width="14.453125" style="12" customWidth="1"/>
    <col min="8" max="8" width="11.7265625" style="12" customWidth="1"/>
    <col min="9" max="16384" width="9.1796875" style="12"/>
  </cols>
  <sheetData>
    <row r="1" spans="1:7" x14ac:dyDescent="0.3">
      <c r="A1" s="59" t="s">
        <v>237</v>
      </c>
      <c r="B1" s="60"/>
      <c r="C1" s="93" t="str">
        <f>'761'!C1</f>
        <v>…………..</v>
      </c>
      <c r="D1" s="63"/>
      <c r="E1" s="63"/>
      <c r="F1" s="60"/>
      <c r="G1" s="60"/>
    </row>
    <row r="2" spans="1:7" x14ac:dyDescent="0.3">
      <c r="A2" s="59" t="s">
        <v>238</v>
      </c>
      <c r="B2" s="60"/>
      <c r="C2" s="93" t="str">
        <f>'761'!C2</f>
        <v>……………………………………</v>
      </c>
      <c r="D2" s="63"/>
      <c r="E2" s="63"/>
      <c r="F2" s="60"/>
      <c r="G2" s="60"/>
    </row>
    <row r="3" spans="1:7" x14ac:dyDescent="0.3">
      <c r="A3" s="59" t="s">
        <v>235</v>
      </c>
      <c r="B3" s="60"/>
      <c r="C3" s="93" t="s">
        <v>261</v>
      </c>
      <c r="D3" s="63"/>
      <c r="E3" s="63"/>
      <c r="F3" s="60"/>
      <c r="G3" s="60"/>
    </row>
    <row r="4" spans="1:7" x14ac:dyDescent="0.3">
      <c r="A4" s="59" t="s">
        <v>236</v>
      </c>
      <c r="B4" s="60"/>
      <c r="C4" s="405" t="s">
        <v>333</v>
      </c>
      <c r="D4" s="98"/>
      <c r="E4" s="98"/>
      <c r="F4" s="60"/>
      <c r="G4" s="60"/>
    </row>
    <row r="5" spans="1:7" x14ac:dyDescent="0.3">
      <c r="A5" s="59" t="s">
        <v>246</v>
      </c>
      <c r="B5" s="60"/>
      <c r="C5" s="95">
        <f>'761'!C5</f>
        <v>40847</v>
      </c>
      <c r="D5" s="63"/>
      <c r="E5" s="63"/>
      <c r="F5" s="60"/>
      <c r="G5" s="60"/>
    </row>
    <row r="6" spans="1:7" x14ac:dyDescent="0.3">
      <c r="A6" s="59" t="s">
        <v>245</v>
      </c>
      <c r="B6" s="60"/>
      <c r="C6" s="93" t="str">
        <f>'761'!C6</f>
        <v>………………………………..</v>
      </c>
      <c r="D6" s="63"/>
      <c r="E6" s="63"/>
      <c r="F6" s="60"/>
      <c r="G6" s="60"/>
    </row>
    <row r="7" spans="1:7" x14ac:dyDescent="0.3">
      <c r="A7" s="59" t="s">
        <v>239</v>
      </c>
      <c r="B7" s="60"/>
      <c r="C7" s="93" t="str">
        <f>'761'!C7</f>
        <v>………………………………..</v>
      </c>
      <c r="D7" s="63"/>
      <c r="E7" s="63"/>
      <c r="F7" s="60"/>
      <c r="G7" s="60"/>
    </row>
    <row r="8" spans="1:7" x14ac:dyDescent="0.3">
      <c r="A8" s="59" t="s">
        <v>240</v>
      </c>
      <c r="B8" s="60"/>
      <c r="C8" s="93" t="str">
        <f>'761'!C8</f>
        <v>………………………..</v>
      </c>
      <c r="D8" s="63"/>
      <c r="E8" s="63"/>
      <c r="F8" s="60"/>
      <c r="G8" s="60"/>
    </row>
    <row r="9" spans="1:7" x14ac:dyDescent="0.3">
      <c r="A9" s="59" t="s">
        <v>241</v>
      </c>
      <c r="B9" s="60"/>
      <c r="C9" s="93" t="str">
        <f>'761'!C9</f>
        <v>……………………..</v>
      </c>
      <c r="D9" s="63"/>
      <c r="E9" s="63"/>
      <c r="F9" s="60"/>
      <c r="G9" s="60"/>
    </row>
    <row r="10" spans="1:7" x14ac:dyDescent="0.3">
      <c r="A10" s="43"/>
      <c r="B10" s="60"/>
      <c r="C10" s="60"/>
      <c r="D10" s="60"/>
      <c r="E10" s="60"/>
      <c r="F10" s="60"/>
      <c r="G10" s="60"/>
    </row>
    <row r="11" spans="1:7" s="45" customFormat="1" ht="13.5" thickBot="1" x14ac:dyDescent="0.35">
      <c r="A11" s="798"/>
      <c r="B11" s="816"/>
      <c r="C11" s="104"/>
      <c r="D11" s="43"/>
      <c r="E11" s="99"/>
      <c r="F11" s="43"/>
      <c r="G11" s="104"/>
    </row>
    <row r="12" spans="1:7" ht="42.75" customHeight="1" thickBot="1" x14ac:dyDescent="0.35">
      <c r="A12" s="226" t="s">
        <v>124</v>
      </c>
      <c r="B12" s="711" t="s">
        <v>177</v>
      </c>
      <c r="C12" s="819"/>
      <c r="D12" s="227" t="s">
        <v>178</v>
      </c>
      <c r="E12" s="227" t="s">
        <v>139</v>
      </c>
      <c r="F12" s="228" t="s">
        <v>140</v>
      </c>
      <c r="G12" s="229" t="s">
        <v>427</v>
      </c>
    </row>
    <row r="13" spans="1:7" x14ac:dyDescent="0.3">
      <c r="A13" s="418"/>
      <c r="B13" s="448"/>
      <c r="C13" s="448"/>
      <c r="D13" s="583"/>
      <c r="E13" s="653"/>
      <c r="F13" s="586"/>
      <c r="G13" s="560"/>
    </row>
    <row r="14" spans="1:7" x14ac:dyDescent="0.3">
      <c r="A14" s="421"/>
      <c r="B14" s="452"/>
      <c r="C14" s="452"/>
      <c r="D14" s="584"/>
      <c r="E14" s="654"/>
      <c r="F14" s="587"/>
      <c r="G14" s="563"/>
    </row>
    <row r="15" spans="1:7" x14ac:dyDescent="0.3">
      <c r="A15" s="421"/>
      <c r="B15" s="452"/>
      <c r="C15" s="452"/>
      <c r="D15" s="584"/>
      <c r="E15" s="654"/>
      <c r="F15" s="587"/>
      <c r="G15" s="563"/>
    </row>
    <row r="16" spans="1:7" x14ac:dyDescent="0.3">
      <c r="A16" s="421"/>
      <c r="B16" s="452"/>
      <c r="C16" s="452"/>
      <c r="D16" s="584"/>
      <c r="E16" s="654"/>
      <c r="F16" s="587"/>
      <c r="G16" s="563"/>
    </row>
    <row r="17" spans="1:8" x14ac:dyDescent="0.3">
      <c r="A17" s="421"/>
      <c r="B17" s="452"/>
      <c r="C17" s="452"/>
      <c r="D17" s="584"/>
      <c r="E17" s="654"/>
      <c r="F17" s="587"/>
      <c r="G17" s="563"/>
    </row>
    <row r="18" spans="1:8" x14ac:dyDescent="0.3">
      <c r="A18" s="421"/>
      <c r="B18" s="452"/>
      <c r="C18" s="452"/>
      <c r="D18" s="584"/>
      <c r="E18" s="654"/>
      <c r="F18" s="587"/>
      <c r="G18" s="563"/>
    </row>
    <row r="19" spans="1:8" x14ac:dyDescent="0.3">
      <c r="A19" s="421"/>
      <c r="B19" s="452"/>
      <c r="C19" s="452"/>
      <c r="D19" s="584"/>
      <c r="E19" s="654"/>
      <c r="F19" s="587"/>
      <c r="G19" s="563"/>
    </row>
    <row r="20" spans="1:8" x14ac:dyDescent="0.3">
      <c r="A20" s="421"/>
      <c r="B20" s="452"/>
      <c r="C20" s="452"/>
      <c r="D20" s="584"/>
      <c r="E20" s="654"/>
      <c r="F20" s="587"/>
      <c r="G20" s="563"/>
    </row>
    <row r="21" spans="1:8" x14ac:dyDescent="0.3">
      <c r="A21" s="421"/>
      <c r="B21" s="452"/>
      <c r="C21" s="452"/>
      <c r="D21" s="584"/>
      <c r="E21" s="654"/>
      <c r="F21" s="587"/>
      <c r="G21" s="563"/>
    </row>
    <row r="22" spans="1:8" ht="13.5" thickBot="1" x14ac:dyDescent="0.35">
      <c r="A22" s="436"/>
      <c r="B22" s="456"/>
      <c r="C22" s="456"/>
      <c r="D22" s="585"/>
      <c r="E22" s="655"/>
      <c r="F22" s="588"/>
      <c r="G22" s="566"/>
    </row>
    <row r="23" spans="1:8" ht="13.5" thickBot="1" x14ac:dyDescent="0.35">
      <c r="A23" s="397" t="s">
        <v>137</v>
      </c>
      <c r="B23" s="398"/>
      <c r="C23" s="398"/>
      <c r="D23" s="398"/>
      <c r="E23" s="398"/>
      <c r="F23" s="402"/>
      <c r="G23" s="400">
        <f>SUM(G13:G22)</f>
        <v>0</v>
      </c>
      <c r="H23" s="145" t="str">
        <f>IF(G23="Check Rules!!!",'300'!D82,"")</f>
        <v/>
      </c>
    </row>
    <row r="24" spans="1:8" x14ac:dyDescent="0.3">
      <c r="A24" s="8"/>
      <c r="B24" s="8" t="s">
        <v>309</v>
      </c>
      <c r="C24" s="19"/>
      <c r="D24" s="20"/>
      <c r="E24" s="8"/>
      <c r="F24" s="8"/>
    </row>
    <row r="25" spans="1:8" x14ac:dyDescent="0.3">
      <c r="A25" s="8"/>
      <c r="B25" s="8"/>
      <c r="C25" s="19"/>
      <c r="D25" s="20"/>
      <c r="E25" s="8"/>
      <c r="F25" s="8"/>
    </row>
    <row r="26" spans="1:8" x14ac:dyDescent="0.3">
      <c r="A26" s="2"/>
      <c r="B26" s="2"/>
      <c r="C26" s="2"/>
      <c r="D26" s="2"/>
      <c r="E26" s="2"/>
      <c r="F26" s="2"/>
    </row>
    <row r="27" spans="1:8" ht="14.5" x14ac:dyDescent="0.35">
      <c r="A27" s="6" t="s">
        <v>371</v>
      </c>
      <c r="B27" s="2"/>
      <c r="D27" s="50"/>
      <c r="E27" s="50" t="s">
        <v>372</v>
      </c>
      <c r="F27" s="115"/>
      <c r="G27" s="115"/>
    </row>
    <row r="28" spans="1:8" ht="14.5" x14ac:dyDescent="0.35">
      <c r="A28" s="6" t="s">
        <v>113</v>
      </c>
      <c r="B28" s="2"/>
      <c r="D28" s="50"/>
      <c r="E28" s="50" t="s">
        <v>113</v>
      </c>
      <c r="F28" s="115"/>
      <c r="G28" s="115"/>
    </row>
    <row r="29" spans="1:8" x14ac:dyDescent="0.3">
      <c r="A29" s="17"/>
      <c r="B29" s="17"/>
      <c r="C29" s="2"/>
      <c r="D29" s="2"/>
    </row>
  </sheetData>
  <sheetProtection password="EF22" sheet="1"/>
  <mergeCells count="2">
    <mergeCell ref="A11:B11"/>
    <mergeCell ref="B12:C12"/>
  </mergeCells>
  <phoneticPr fontId="20" type="noConversion"/>
  <conditionalFormatting sqref="G23">
    <cfRule type="cellIs" dxfId="1" priority="1" stopIfTrue="1" operator="equal">
      <formula>"Check Rules!!!"</formula>
    </cfRule>
  </conditionalFormatting>
  <dataValidations count="2">
    <dataValidation type="date" operator="greaterThan" allowBlank="1" showInputMessage="1" showErrorMessage="1" sqref="E13:E22">
      <formula1>29221</formula1>
    </dataValidation>
    <dataValidation type="whole" operator="greaterThanOrEqual" allowBlank="1" showInputMessage="1" showErrorMessage="1" sqref="G13:G22">
      <formula1>0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28"/>
  <sheetViews>
    <sheetView showGridLines="0" topLeftCell="A2" zoomScaleNormal="100" workbookViewId="0">
      <selection activeCell="H13" sqref="H13"/>
    </sheetView>
  </sheetViews>
  <sheetFormatPr defaultColWidth="9.1796875" defaultRowHeight="12.5" x14ac:dyDescent="0.25"/>
  <cols>
    <col min="1" max="1" width="10.1796875" style="174" customWidth="1"/>
    <col min="2" max="2" width="17.54296875" style="174" customWidth="1"/>
    <col min="3" max="3" width="26.81640625" style="174" customWidth="1"/>
    <col min="4" max="4" width="12.54296875" style="174" customWidth="1"/>
    <col min="5" max="5" width="13.54296875" style="174" customWidth="1"/>
    <col min="6" max="6" width="16.26953125" style="174" customWidth="1"/>
    <col min="7" max="7" width="20.54296875" style="174" customWidth="1"/>
    <col min="8" max="8" width="14.1796875" style="174" customWidth="1"/>
    <col min="9" max="16384" width="9.1796875" style="174"/>
  </cols>
  <sheetData>
    <row r="1" spans="1:8" x14ac:dyDescent="0.25">
      <c r="A1" s="59" t="s">
        <v>237</v>
      </c>
      <c r="B1" s="171"/>
      <c r="C1" s="184" t="str">
        <f>'762'!B1</f>
        <v>…………..</v>
      </c>
      <c r="D1" s="188"/>
      <c r="E1" s="188"/>
    </row>
    <row r="2" spans="1:8" x14ac:dyDescent="0.25">
      <c r="A2" s="59" t="s">
        <v>238</v>
      </c>
      <c r="B2" s="171"/>
      <c r="C2" s="184" t="str">
        <f>'762'!B2</f>
        <v>……………………………………</v>
      </c>
      <c r="D2" s="188"/>
      <c r="E2" s="188"/>
    </row>
    <row r="3" spans="1:8" x14ac:dyDescent="0.25">
      <c r="A3" s="59" t="s">
        <v>235</v>
      </c>
      <c r="B3" s="171"/>
      <c r="C3" s="184" t="s">
        <v>262</v>
      </c>
      <c r="D3" s="188"/>
      <c r="E3" s="188"/>
    </row>
    <row r="4" spans="1:8" ht="13" x14ac:dyDescent="0.25">
      <c r="A4" s="59" t="s">
        <v>236</v>
      </c>
      <c r="B4" s="171"/>
      <c r="C4" s="103" t="s">
        <v>335</v>
      </c>
      <c r="D4" s="52"/>
      <c r="E4" s="52"/>
    </row>
    <row r="5" spans="1:8" x14ac:dyDescent="0.25">
      <c r="A5" s="59" t="s">
        <v>246</v>
      </c>
      <c r="B5" s="171"/>
      <c r="C5" s="189">
        <f>'762'!B5</f>
        <v>40847</v>
      </c>
      <c r="D5" s="188"/>
      <c r="E5" s="188"/>
    </row>
    <row r="6" spans="1:8" x14ac:dyDescent="0.25">
      <c r="A6" s="59" t="s">
        <v>245</v>
      </c>
      <c r="B6" s="171"/>
      <c r="C6" s="184" t="str">
        <f>'762'!B6</f>
        <v>………………………………..</v>
      </c>
      <c r="D6" s="188"/>
      <c r="E6" s="188"/>
    </row>
    <row r="7" spans="1:8" x14ac:dyDescent="0.25">
      <c r="A7" s="59" t="s">
        <v>239</v>
      </c>
      <c r="B7" s="171"/>
      <c r="C7" s="184" t="str">
        <f>'762'!B7</f>
        <v>………………………………..</v>
      </c>
      <c r="D7" s="188"/>
      <c r="E7" s="188"/>
    </row>
    <row r="8" spans="1:8" x14ac:dyDescent="0.25">
      <c r="A8" s="59" t="s">
        <v>240</v>
      </c>
      <c r="B8" s="171"/>
      <c r="C8" s="184" t="str">
        <f>'762'!B8</f>
        <v>………………………..</v>
      </c>
      <c r="D8" s="188"/>
      <c r="E8" s="188"/>
    </row>
    <row r="9" spans="1:8" x14ac:dyDescent="0.25">
      <c r="A9" s="59" t="s">
        <v>241</v>
      </c>
      <c r="B9" s="171"/>
      <c r="C9" s="184" t="str">
        <f>'762'!B9</f>
        <v>……………………..</v>
      </c>
      <c r="D9" s="188"/>
      <c r="E9" s="188"/>
    </row>
    <row r="10" spans="1:8" x14ac:dyDescent="0.25">
      <c r="A10" s="43"/>
      <c r="B10" s="102"/>
      <c r="C10" s="171"/>
    </row>
    <row r="11" spans="1:8" s="222" customFormat="1" ht="13.5" thickBot="1" x14ac:dyDescent="0.3">
      <c r="A11" s="820"/>
      <c r="B11" s="821"/>
      <c r="D11" s="8"/>
      <c r="E11" s="43"/>
      <c r="F11" s="8"/>
      <c r="G11" s="8"/>
    </row>
    <row r="12" spans="1:8" ht="69" customHeight="1" thickBot="1" x14ac:dyDescent="0.3">
      <c r="A12" s="242" t="s">
        <v>124</v>
      </c>
      <c r="B12" s="824" t="s">
        <v>171</v>
      </c>
      <c r="C12" s="825"/>
      <c r="D12" s="243" t="s">
        <v>178</v>
      </c>
      <c r="E12" s="243" t="s">
        <v>179</v>
      </c>
      <c r="F12" s="243" t="s">
        <v>180</v>
      </c>
      <c r="G12" s="243" t="s">
        <v>428</v>
      </c>
      <c r="H12" s="244" t="s">
        <v>429</v>
      </c>
    </row>
    <row r="13" spans="1:8" x14ac:dyDescent="0.25">
      <c r="A13" s="418"/>
      <c r="B13" s="801"/>
      <c r="C13" s="802"/>
      <c r="D13" s="440"/>
      <c r="E13" s="440"/>
      <c r="F13" s="463"/>
      <c r="G13" s="450"/>
      <c r="H13" s="560"/>
    </row>
    <row r="14" spans="1:8" x14ac:dyDescent="0.25">
      <c r="A14" s="421"/>
      <c r="B14" s="796"/>
      <c r="C14" s="797"/>
      <c r="D14" s="442"/>
      <c r="E14" s="442"/>
      <c r="F14" s="279"/>
      <c r="G14" s="454"/>
      <c r="H14" s="563"/>
    </row>
    <row r="15" spans="1:8" x14ac:dyDescent="0.25">
      <c r="A15" s="421"/>
      <c r="B15" s="796"/>
      <c r="C15" s="797"/>
      <c r="D15" s="442"/>
      <c r="E15" s="442"/>
      <c r="F15" s="279"/>
      <c r="G15" s="454"/>
      <c r="H15" s="563"/>
    </row>
    <row r="16" spans="1:8" x14ac:dyDescent="0.25">
      <c r="A16" s="421"/>
      <c r="B16" s="796"/>
      <c r="C16" s="797"/>
      <c r="D16" s="442"/>
      <c r="E16" s="442"/>
      <c r="F16" s="279"/>
      <c r="G16" s="454"/>
      <c r="H16" s="563"/>
    </row>
    <row r="17" spans="1:9" x14ac:dyDescent="0.25">
      <c r="A17" s="421"/>
      <c r="B17" s="796"/>
      <c r="C17" s="797"/>
      <c r="D17" s="442"/>
      <c r="E17" s="442"/>
      <c r="F17" s="279"/>
      <c r="G17" s="454"/>
      <c r="H17" s="563"/>
    </row>
    <row r="18" spans="1:9" x14ac:dyDescent="0.25">
      <c r="A18" s="421"/>
      <c r="B18" s="796"/>
      <c r="C18" s="797"/>
      <c r="D18" s="442"/>
      <c r="E18" s="442"/>
      <c r="F18" s="279"/>
      <c r="G18" s="454"/>
      <c r="H18" s="563"/>
    </row>
    <row r="19" spans="1:9" x14ac:dyDescent="0.25">
      <c r="A19" s="421"/>
      <c r="B19" s="796"/>
      <c r="C19" s="797"/>
      <c r="D19" s="442"/>
      <c r="E19" s="442"/>
      <c r="F19" s="279"/>
      <c r="G19" s="454"/>
      <c r="H19" s="563"/>
    </row>
    <row r="20" spans="1:9" x14ac:dyDescent="0.25">
      <c r="A20" s="421"/>
      <c r="B20" s="796"/>
      <c r="C20" s="797"/>
      <c r="D20" s="442"/>
      <c r="E20" s="442"/>
      <c r="F20" s="279"/>
      <c r="G20" s="454"/>
      <c r="H20" s="563"/>
    </row>
    <row r="21" spans="1:9" ht="13" thickBot="1" x14ac:dyDescent="0.3">
      <c r="A21" s="436"/>
      <c r="B21" s="796"/>
      <c r="C21" s="797"/>
      <c r="D21" s="445"/>
      <c r="E21" s="445"/>
      <c r="F21" s="473"/>
      <c r="G21" s="458"/>
      <c r="H21" s="566"/>
    </row>
    <row r="22" spans="1:9" ht="13.5" thickBot="1" x14ac:dyDescent="0.3">
      <c r="A22" s="397"/>
      <c r="B22" s="822" t="s">
        <v>137</v>
      </c>
      <c r="C22" s="823"/>
      <c r="D22" s="823"/>
      <c r="E22" s="406"/>
      <c r="F22" s="407">
        <f>SUM(F13:F21)</f>
        <v>0</v>
      </c>
      <c r="G22" s="407">
        <f>SUM(G13:G21)</f>
        <v>0</v>
      </c>
      <c r="H22" s="400">
        <f>SUM(H13:H21)</f>
        <v>0</v>
      </c>
      <c r="I22" s="245"/>
    </row>
    <row r="23" spans="1:9" x14ac:dyDescent="0.25">
      <c r="A23" s="2"/>
      <c r="B23" s="2"/>
      <c r="C23" s="2"/>
      <c r="D23" s="2"/>
      <c r="E23" s="2"/>
      <c r="F23" s="136" t="str">
        <f>IF(F22="Check Rules!!!",'300'!D98,"")</f>
        <v/>
      </c>
      <c r="G23" s="2"/>
    </row>
    <row r="24" spans="1:9" s="222" customFormat="1" x14ac:dyDescent="0.25">
      <c r="A24" s="8"/>
      <c r="B24" s="8"/>
      <c r="C24" s="8"/>
      <c r="D24" s="8"/>
      <c r="E24" s="8"/>
      <c r="F24" s="116"/>
      <c r="G24" s="8"/>
    </row>
    <row r="25" spans="1:9" x14ac:dyDescent="0.25">
      <c r="A25" s="2"/>
      <c r="B25" s="2"/>
      <c r="C25" s="2"/>
      <c r="D25" s="2"/>
      <c r="E25" s="2"/>
      <c r="F25" s="2"/>
      <c r="G25" s="2"/>
    </row>
    <row r="26" spans="1:9" x14ac:dyDescent="0.25">
      <c r="A26" s="6" t="s">
        <v>358</v>
      </c>
      <c r="B26" s="2"/>
      <c r="C26" s="195"/>
      <c r="D26" s="195"/>
      <c r="E26" s="668" t="s">
        <v>386</v>
      </c>
      <c r="F26" s="668"/>
      <c r="G26" s="2"/>
    </row>
    <row r="27" spans="1:9" x14ac:dyDescent="0.25">
      <c r="A27" s="6" t="s">
        <v>113</v>
      </c>
      <c r="B27" s="2"/>
      <c r="C27" s="195"/>
      <c r="D27" s="195"/>
      <c r="E27" s="668" t="s">
        <v>113</v>
      </c>
      <c r="F27" s="668"/>
      <c r="G27" s="2"/>
    </row>
    <row r="28" spans="1:9" ht="13" x14ac:dyDescent="0.25">
      <c r="A28" s="17"/>
      <c r="B28" s="17"/>
      <c r="C28" s="2"/>
      <c r="D28" s="2"/>
    </row>
  </sheetData>
  <sheetProtection password="EF22" sheet="1"/>
  <mergeCells count="14">
    <mergeCell ref="E27:F27"/>
    <mergeCell ref="A11:B11"/>
    <mergeCell ref="B22:D22"/>
    <mergeCell ref="E26:F26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honeticPr fontId="20" type="noConversion"/>
  <pageMargins left="0.7" right="0.7" top="0.75" bottom="0.75" header="0.3" footer="0.3"/>
  <pageSetup scale="88" orientation="landscape" r:id="rId1"/>
  <headerFooter>
    <oddFooter>&amp;L&amp;F &amp;A&amp;C&amp;P / 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E30"/>
  <sheetViews>
    <sheetView showGridLines="0" zoomScaleNormal="100" workbookViewId="0">
      <selection activeCell="D7" sqref="D7"/>
    </sheetView>
  </sheetViews>
  <sheetFormatPr defaultColWidth="9.1796875" defaultRowHeight="12.5" x14ac:dyDescent="0.25"/>
  <cols>
    <col min="1" max="1" width="6.81640625" style="174" customWidth="1"/>
    <col min="2" max="2" width="24.81640625" style="174" customWidth="1"/>
    <col min="3" max="3" width="42.81640625" style="174" customWidth="1"/>
    <col min="4" max="4" width="14.7265625" style="174" bestFit="1" customWidth="1"/>
    <col min="5" max="5" width="11" style="174" customWidth="1"/>
    <col min="6" max="16384" width="9.1796875" style="174"/>
  </cols>
  <sheetData>
    <row r="1" spans="1:4" x14ac:dyDescent="0.25">
      <c r="A1" s="59" t="s">
        <v>237</v>
      </c>
      <c r="B1" s="171"/>
      <c r="C1" s="62" t="str">
        <f>'642'!C1</f>
        <v>…………..</v>
      </c>
      <c r="D1" s="171"/>
    </row>
    <row r="2" spans="1:4" x14ac:dyDescent="0.25">
      <c r="A2" s="59" t="s">
        <v>238</v>
      </c>
      <c r="B2" s="171"/>
      <c r="C2" s="62" t="str">
        <f>'642'!C2</f>
        <v>……………………………………</v>
      </c>
      <c r="D2" s="171"/>
    </row>
    <row r="3" spans="1:4" x14ac:dyDescent="0.25">
      <c r="A3" s="59" t="s">
        <v>235</v>
      </c>
      <c r="B3" s="171"/>
      <c r="C3" s="62" t="s">
        <v>443</v>
      </c>
      <c r="D3" s="171"/>
    </row>
    <row r="4" spans="1:4" x14ac:dyDescent="0.25">
      <c r="A4" s="59" t="s">
        <v>236</v>
      </c>
      <c r="B4" s="171"/>
      <c r="C4" s="62" t="s">
        <v>334</v>
      </c>
      <c r="D4" s="171"/>
    </row>
    <row r="5" spans="1:4" x14ac:dyDescent="0.25">
      <c r="A5" s="59" t="s">
        <v>246</v>
      </c>
      <c r="B5" s="171"/>
      <c r="C5" s="96">
        <f>'642'!C5</f>
        <v>40847</v>
      </c>
      <c r="D5" s="171"/>
    </row>
    <row r="6" spans="1:4" x14ac:dyDescent="0.25">
      <c r="A6" s="59" t="s">
        <v>245</v>
      </c>
      <c r="B6" s="171"/>
      <c r="C6" s="62" t="str">
        <f>'642'!C6</f>
        <v>………………………………..</v>
      </c>
      <c r="D6" s="171"/>
    </row>
    <row r="7" spans="1:4" x14ac:dyDescent="0.25">
      <c r="A7" s="59" t="s">
        <v>239</v>
      </c>
      <c r="B7" s="171"/>
      <c r="C7" s="62" t="str">
        <f>'642'!C7</f>
        <v>………………………………..</v>
      </c>
      <c r="D7" s="171"/>
    </row>
    <row r="8" spans="1:4" x14ac:dyDescent="0.25">
      <c r="A8" s="59" t="s">
        <v>240</v>
      </c>
      <c r="B8" s="171"/>
      <c r="C8" s="62" t="str">
        <f>'642'!C8</f>
        <v>………………………..</v>
      </c>
      <c r="D8" s="171"/>
    </row>
    <row r="9" spans="1:4" x14ac:dyDescent="0.25">
      <c r="A9" s="59" t="s">
        <v>241</v>
      </c>
      <c r="B9" s="171"/>
      <c r="C9" s="62" t="str">
        <f>'642'!C9</f>
        <v>……………………..</v>
      </c>
      <c r="D9" s="171"/>
    </row>
    <row r="10" spans="1:4" x14ac:dyDescent="0.25">
      <c r="A10" s="171"/>
      <c r="B10" s="171"/>
      <c r="C10" s="171"/>
      <c r="D10" s="171"/>
    </row>
    <row r="11" spans="1:4" s="222" customFormat="1" ht="13.5" thickBot="1" x14ac:dyDescent="0.3">
      <c r="A11" s="828"/>
      <c r="B11" s="829"/>
      <c r="C11" s="43"/>
      <c r="D11" s="43"/>
    </row>
    <row r="12" spans="1:4" ht="26.5" thickBot="1" x14ac:dyDescent="0.35">
      <c r="A12" s="170" t="s">
        <v>124</v>
      </c>
      <c r="B12" s="677" t="s">
        <v>164</v>
      </c>
      <c r="C12" s="830"/>
      <c r="D12" s="241" t="s">
        <v>400</v>
      </c>
    </row>
    <row r="13" spans="1:4" x14ac:dyDescent="0.25">
      <c r="A13" s="418"/>
      <c r="B13" s="690"/>
      <c r="C13" s="779"/>
      <c r="D13" s="542"/>
    </row>
    <row r="14" spans="1:4" x14ac:dyDescent="0.25">
      <c r="A14" s="421"/>
      <c r="B14" s="681"/>
      <c r="C14" s="827"/>
      <c r="D14" s="543"/>
    </row>
    <row r="15" spans="1:4" x14ac:dyDescent="0.25">
      <c r="A15" s="421"/>
      <c r="B15" s="681"/>
      <c r="C15" s="827"/>
      <c r="D15" s="543"/>
    </row>
    <row r="16" spans="1:4" x14ac:dyDescent="0.25">
      <c r="A16" s="421"/>
      <c r="B16" s="681"/>
      <c r="C16" s="827"/>
      <c r="D16" s="543"/>
    </row>
    <row r="17" spans="1:5" x14ac:dyDescent="0.25">
      <c r="A17" s="421"/>
      <c r="B17" s="681"/>
      <c r="C17" s="827"/>
      <c r="D17" s="543"/>
    </row>
    <row r="18" spans="1:5" x14ac:dyDescent="0.25">
      <c r="A18" s="421"/>
      <c r="B18" s="681"/>
      <c r="C18" s="827"/>
      <c r="D18" s="543"/>
    </row>
    <row r="19" spans="1:5" x14ac:dyDescent="0.25">
      <c r="A19" s="421"/>
      <c r="B19" s="681"/>
      <c r="C19" s="827"/>
      <c r="D19" s="543"/>
    </row>
    <row r="20" spans="1:5" x14ac:dyDescent="0.25">
      <c r="A20" s="421"/>
      <c r="B20" s="681"/>
      <c r="C20" s="827"/>
      <c r="D20" s="543"/>
    </row>
    <row r="21" spans="1:5" x14ac:dyDescent="0.25">
      <c r="A21" s="421"/>
      <c r="B21" s="681"/>
      <c r="C21" s="827"/>
      <c r="D21" s="543"/>
    </row>
    <row r="22" spans="1:5" x14ac:dyDescent="0.25">
      <c r="A22" s="421"/>
      <c r="B22" s="681"/>
      <c r="C22" s="827"/>
      <c r="D22" s="543"/>
    </row>
    <row r="23" spans="1:5" ht="13" thickBot="1" x14ac:dyDescent="0.3">
      <c r="A23" s="436"/>
      <c r="B23" s="691"/>
      <c r="C23" s="826"/>
      <c r="D23" s="544"/>
    </row>
    <row r="24" spans="1:5" ht="13.5" thickBot="1" x14ac:dyDescent="0.35">
      <c r="A24" s="391"/>
      <c r="B24" s="780" t="s">
        <v>120</v>
      </c>
      <c r="C24" s="781"/>
      <c r="D24" s="168">
        <f>SUM(D13:D23)</f>
        <v>0</v>
      </c>
      <c r="E24" s="145"/>
    </row>
    <row r="25" spans="1:5" x14ac:dyDescent="0.25">
      <c r="A25" s="21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6" t="s">
        <v>387</v>
      </c>
      <c r="B28" s="2"/>
      <c r="C28" s="668" t="s">
        <v>379</v>
      </c>
      <c r="D28" s="668"/>
    </row>
    <row r="29" spans="1:5" x14ac:dyDescent="0.25">
      <c r="A29" s="6" t="s">
        <v>113</v>
      </c>
      <c r="B29" s="2"/>
      <c r="C29" s="668" t="s">
        <v>113</v>
      </c>
      <c r="D29" s="668"/>
    </row>
    <row r="30" spans="1:5" ht="13" x14ac:dyDescent="0.25">
      <c r="A30" s="17"/>
      <c r="B30" s="17"/>
      <c r="C30" s="2"/>
      <c r="D30" s="2"/>
    </row>
  </sheetData>
  <sheetProtection password="EF22" sheet="1"/>
  <mergeCells count="16">
    <mergeCell ref="B15:C15"/>
    <mergeCell ref="B16:C16"/>
    <mergeCell ref="B20:C20"/>
    <mergeCell ref="B17:C17"/>
    <mergeCell ref="A11:B11"/>
    <mergeCell ref="B12:C12"/>
    <mergeCell ref="B13:C13"/>
    <mergeCell ref="B14:C14"/>
    <mergeCell ref="B18:C18"/>
    <mergeCell ref="B19:C19"/>
    <mergeCell ref="C28:D28"/>
    <mergeCell ref="C29:D29"/>
    <mergeCell ref="B23:C23"/>
    <mergeCell ref="B24:C24"/>
    <mergeCell ref="B21:C21"/>
    <mergeCell ref="B22:C22"/>
  </mergeCells>
  <phoneticPr fontId="20" type="noConversion"/>
  <conditionalFormatting sqref="D24">
    <cfRule type="cellIs" dxfId="0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D13:D23">
      <formula1>0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&amp;L&amp;F &amp;A&amp;C&amp;P / 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D30"/>
  <sheetViews>
    <sheetView showGridLines="0" workbookViewId="0">
      <selection activeCell="D12" sqref="D12"/>
    </sheetView>
  </sheetViews>
  <sheetFormatPr defaultColWidth="9.1796875" defaultRowHeight="12.5" x14ac:dyDescent="0.25"/>
  <cols>
    <col min="1" max="1" width="9.54296875" style="174" customWidth="1"/>
    <col min="2" max="2" width="17.7265625" style="174" customWidth="1"/>
    <col min="3" max="3" width="34.54296875" style="174" customWidth="1"/>
    <col min="4" max="4" width="15.7265625" style="174" customWidth="1"/>
    <col min="5" max="16384" width="9.1796875" style="174"/>
  </cols>
  <sheetData>
    <row r="1" spans="1:4" x14ac:dyDescent="0.25">
      <c r="A1" s="59" t="s">
        <v>237</v>
      </c>
      <c r="B1" s="171"/>
      <c r="C1" s="184" t="str">
        <f>'651'!C1</f>
        <v>…………..</v>
      </c>
      <c r="D1" s="171"/>
    </row>
    <row r="2" spans="1:4" x14ac:dyDescent="0.25">
      <c r="A2" s="59" t="s">
        <v>238</v>
      </c>
      <c r="B2" s="171"/>
      <c r="C2" s="184" t="str">
        <f>'651'!C2</f>
        <v>……………………………………</v>
      </c>
      <c r="D2" s="171"/>
    </row>
    <row r="3" spans="1:4" x14ac:dyDescent="0.25">
      <c r="A3" s="59" t="s">
        <v>235</v>
      </c>
      <c r="B3" s="171"/>
      <c r="C3" s="184" t="s">
        <v>263</v>
      </c>
      <c r="D3" s="171"/>
    </row>
    <row r="4" spans="1:4" x14ac:dyDescent="0.25">
      <c r="A4" s="59" t="s">
        <v>236</v>
      </c>
      <c r="B4" s="171"/>
      <c r="C4" s="103" t="s">
        <v>395</v>
      </c>
      <c r="D4" s="171"/>
    </row>
    <row r="5" spans="1:4" x14ac:dyDescent="0.25">
      <c r="A5" s="59" t="s">
        <v>246</v>
      </c>
      <c r="B5" s="171"/>
      <c r="C5" s="189">
        <f>'651'!C5</f>
        <v>40847</v>
      </c>
      <c r="D5" s="171"/>
    </row>
    <row r="6" spans="1:4" x14ac:dyDescent="0.25">
      <c r="A6" s="59" t="s">
        <v>245</v>
      </c>
      <c r="B6" s="171"/>
      <c r="C6" s="184" t="str">
        <f>'651'!C6</f>
        <v>………………………………..</v>
      </c>
      <c r="D6" s="171"/>
    </row>
    <row r="7" spans="1:4" x14ac:dyDescent="0.25">
      <c r="A7" s="59" t="s">
        <v>239</v>
      </c>
      <c r="B7" s="171"/>
      <c r="C7" s="184" t="str">
        <f>'651'!C7</f>
        <v>………………………………..</v>
      </c>
      <c r="D7" s="171"/>
    </row>
    <row r="8" spans="1:4" x14ac:dyDescent="0.25">
      <c r="A8" s="59" t="s">
        <v>240</v>
      </c>
      <c r="B8" s="171"/>
      <c r="C8" s="184" t="str">
        <f>'651'!C8</f>
        <v>………………………..</v>
      </c>
      <c r="D8" s="171"/>
    </row>
    <row r="9" spans="1:4" x14ac:dyDescent="0.25">
      <c r="A9" s="59" t="s">
        <v>241</v>
      </c>
      <c r="B9" s="171"/>
      <c r="C9" s="184" t="str">
        <f>'651'!C9</f>
        <v>……………………..</v>
      </c>
      <c r="D9" s="171"/>
    </row>
    <row r="10" spans="1:4" ht="13" thickBot="1" x14ac:dyDescent="0.3">
      <c r="A10" s="171"/>
      <c r="B10" s="171"/>
      <c r="C10" s="171"/>
      <c r="D10" s="171"/>
    </row>
    <row r="11" spans="1:4" ht="25.5" thickBot="1" x14ac:dyDescent="0.35">
      <c r="A11" s="154" t="s">
        <v>124</v>
      </c>
      <c r="B11" s="777" t="s">
        <v>181</v>
      </c>
      <c r="C11" s="831"/>
      <c r="D11" s="92" t="s">
        <v>430</v>
      </c>
    </row>
    <row r="12" spans="1:4" ht="14" x14ac:dyDescent="0.25">
      <c r="A12" s="589"/>
      <c r="B12" s="690"/>
      <c r="C12" s="832"/>
      <c r="D12" s="542"/>
    </row>
    <row r="13" spans="1:4" ht="14" x14ac:dyDescent="0.25">
      <c r="A13" s="590"/>
      <c r="B13" s="681"/>
      <c r="C13" s="833"/>
      <c r="D13" s="543"/>
    </row>
    <row r="14" spans="1:4" ht="14" x14ac:dyDescent="0.25">
      <c r="A14" s="590"/>
      <c r="B14" s="681"/>
      <c r="C14" s="833"/>
      <c r="D14" s="543"/>
    </row>
    <row r="15" spans="1:4" ht="14" x14ac:dyDescent="0.25">
      <c r="A15" s="590"/>
      <c r="B15" s="681"/>
      <c r="C15" s="833"/>
      <c r="D15" s="543"/>
    </row>
    <row r="16" spans="1:4" ht="14" x14ac:dyDescent="0.25">
      <c r="A16" s="590"/>
      <c r="B16" s="681"/>
      <c r="C16" s="833"/>
      <c r="D16" s="543"/>
    </row>
    <row r="17" spans="1:4" ht="14" x14ac:dyDescent="0.25">
      <c r="A17" s="590"/>
      <c r="B17" s="681"/>
      <c r="C17" s="833"/>
      <c r="D17" s="543"/>
    </row>
    <row r="18" spans="1:4" ht="14" x14ac:dyDescent="0.25">
      <c r="A18" s="590"/>
      <c r="B18" s="681"/>
      <c r="C18" s="833"/>
      <c r="D18" s="543"/>
    </row>
    <row r="19" spans="1:4" ht="14" x14ac:dyDescent="0.25">
      <c r="A19" s="590"/>
      <c r="B19" s="681"/>
      <c r="C19" s="833"/>
      <c r="D19" s="543"/>
    </row>
    <row r="20" spans="1:4" ht="14" x14ac:dyDescent="0.25">
      <c r="A20" s="590"/>
      <c r="B20" s="681"/>
      <c r="C20" s="833"/>
      <c r="D20" s="543"/>
    </row>
    <row r="21" spans="1:4" ht="14" x14ac:dyDescent="0.25">
      <c r="A21" s="590"/>
      <c r="B21" s="681"/>
      <c r="C21" s="833"/>
      <c r="D21" s="543"/>
    </row>
    <row r="22" spans="1:4" ht="14.5" thickBot="1" x14ac:dyDescent="0.3">
      <c r="A22" s="591"/>
      <c r="B22" s="691"/>
      <c r="C22" s="834"/>
      <c r="D22" s="544"/>
    </row>
    <row r="23" spans="1:4" ht="14.5" thickBot="1" x14ac:dyDescent="0.35">
      <c r="A23" s="391"/>
      <c r="B23" s="780" t="s">
        <v>120</v>
      </c>
      <c r="C23" s="835"/>
      <c r="D23" s="168">
        <f>SUM(D12:D22)</f>
        <v>0</v>
      </c>
    </row>
    <row r="24" spans="1:4" x14ac:dyDescent="0.25">
      <c r="A24" s="21"/>
      <c r="B24" s="2"/>
      <c r="C24" s="2"/>
      <c r="D24" s="2"/>
    </row>
    <row r="25" spans="1:4" ht="13" x14ac:dyDescent="0.25">
      <c r="A25" s="17"/>
      <c r="B25" s="2"/>
      <c r="C25" s="2"/>
      <c r="D25" s="2"/>
    </row>
    <row r="26" spans="1:4" x14ac:dyDescent="0.25">
      <c r="A26" s="8"/>
      <c r="B26" s="8"/>
      <c r="C26" s="20"/>
      <c r="D26" s="8"/>
    </row>
    <row r="27" spans="1:4" x14ac:dyDescent="0.25">
      <c r="A27" s="8"/>
      <c r="B27" s="8"/>
      <c r="C27" s="20"/>
      <c r="D27" s="8"/>
    </row>
    <row r="28" spans="1:4" x14ac:dyDescent="0.25">
      <c r="A28" s="6" t="s">
        <v>111</v>
      </c>
      <c r="B28" s="2"/>
      <c r="C28" s="668" t="s">
        <v>112</v>
      </c>
      <c r="D28" s="668"/>
    </row>
    <row r="29" spans="1:4" x14ac:dyDescent="0.25">
      <c r="A29" s="6" t="s">
        <v>113</v>
      </c>
      <c r="B29" s="2"/>
      <c r="C29" s="668" t="s">
        <v>113</v>
      </c>
      <c r="D29" s="668"/>
    </row>
    <row r="30" spans="1:4" ht="13" x14ac:dyDescent="0.25">
      <c r="A30" s="17"/>
      <c r="B30" s="17"/>
      <c r="C30" s="2"/>
      <c r="D30" s="2"/>
    </row>
  </sheetData>
  <sheetProtection password="EF22" sheet="1"/>
  <mergeCells count="15">
    <mergeCell ref="C28:D28"/>
    <mergeCell ref="C29:D29"/>
    <mergeCell ref="B15:C15"/>
    <mergeCell ref="B23:C23"/>
    <mergeCell ref="B19:C19"/>
    <mergeCell ref="B16:C16"/>
    <mergeCell ref="B17:C17"/>
    <mergeCell ref="B18:C18"/>
    <mergeCell ref="B20:C20"/>
    <mergeCell ref="B11:C11"/>
    <mergeCell ref="B12:C12"/>
    <mergeCell ref="B13:C13"/>
    <mergeCell ref="B14:C14"/>
    <mergeCell ref="B21:C21"/>
    <mergeCell ref="B22:C22"/>
  </mergeCells>
  <phoneticPr fontId="20" type="noConversion"/>
  <dataValidations count="1">
    <dataValidation type="whole" operator="greaterThanOrEqual" allowBlank="1" showInputMessage="1" showErrorMessage="1" sqref="D12:D22">
      <formula1>0</formula1>
    </dataValidation>
  </dataValidations>
  <pageMargins left="0.7" right="0.7" top="0.75" bottom="0.75" header="0.3" footer="0.3"/>
  <pageSetup orientation="portrait" r:id="rId1"/>
  <headerFooter>
    <oddFooter>&amp;L&amp;F &amp;A&amp;C&amp;P / 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I34"/>
  <sheetViews>
    <sheetView showGridLines="0" topLeftCell="A4" zoomScaleNormal="100" workbookViewId="0">
      <selection activeCell="E19" sqref="E19"/>
    </sheetView>
  </sheetViews>
  <sheetFormatPr defaultColWidth="9.1796875" defaultRowHeight="13" x14ac:dyDescent="0.3"/>
  <cols>
    <col min="1" max="1" width="24.81640625" style="12" customWidth="1"/>
    <col min="2" max="3" width="12.453125" style="12" customWidth="1"/>
    <col min="4" max="4" width="12" style="12" bestFit="1" customWidth="1"/>
    <col min="5" max="5" width="12.26953125" style="12" customWidth="1"/>
    <col min="6" max="6" width="12.7265625" style="12" customWidth="1"/>
    <col min="7" max="7" width="12.453125" style="12" customWidth="1"/>
    <col min="8" max="8" width="10.7265625" style="12" customWidth="1"/>
    <col min="9" max="9" width="14.453125" style="12" customWidth="1"/>
    <col min="10" max="16384" width="9.1796875" style="12"/>
  </cols>
  <sheetData>
    <row r="1" spans="1:9" x14ac:dyDescent="0.3">
      <c r="A1" s="33" t="s">
        <v>237</v>
      </c>
      <c r="B1" s="408" t="str">
        <f>'651'!C1</f>
        <v>…………..</v>
      </c>
      <c r="C1" s="409"/>
      <c r="D1" s="188"/>
    </row>
    <row r="2" spans="1:9" x14ac:dyDescent="0.3">
      <c r="A2" s="33" t="s">
        <v>238</v>
      </c>
      <c r="B2" s="408" t="str">
        <f>'651'!C2</f>
        <v>……………………………………</v>
      </c>
      <c r="C2" s="409"/>
      <c r="D2" s="188"/>
    </row>
    <row r="3" spans="1:9" x14ac:dyDescent="0.3">
      <c r="A3" s="33" t="s">
        <v>235</v>
      </c>
      <c r="B3" s="408" t="s">
        <v>264</v>
      </c>
      <c r="C3" s="409"/>
      <c r="D3" s="188"/>
    </row>
    <row r="4" spans="1:9" x14ac:dyDescent="0.3">
      <c r="A4" s="33" t="s">
        <v>236</v>
      </c>
      <c r="B4" s="669" t="s">
        <v>338</v>
      </c>
      <c r="C4" s="810"/>
      <c r="D4" s="810"/>
    </row>
    <row r="5" spans="1:9" x14ac:dyDescent="0.3">
      <c r="A5" s="33" t="s">
        <v>246</v>
      </c>
      <c r="B5" s="410">
        <f>'933'!C5</f>
        <v>40847</v>
      </c>
      <c r="C5" s="409"/>
      <c r="D5" s="188"/>
    </row>
    <row r="6" spans="1:9" x14ac:dyDescent="0.3">
      <c r="A6" s="33" t="s">
        <v>245</v>
      </c>
      <c r="B6" s="408" t="str">
        <f>'651'!C6</f>
        <v>………………………………..</v>
      </c>
      <c r="C6" s="409"/>
      <c r="D6" s="188"/>
    </row>
    <row r="7" spans="1:9" x14ac:dyDescent="0.3">
      <c r="A7" s="33" t="s">
        <v>239</v>
      </c>
      <c r="B7" s="408" t="str">
        <f>'651'!C7</f>
        <v>………………………………..</v>
      </c>
      <c r="C7" s="409"/>
      <c r="D7" s="188"/>
    </row>
    <row r="8" spans="1:9" x14ac:dyDescent="0.3">
      <c r="A8" s="33" t="s">
        <v>240</v>
      </c>
      <c r="B8" s="408" t="str">
        <f>'651'!C8</f>
        <v>………………………..</v>
      </c>
      <c r="C8" s="409"/>
      <c r="D8" s="188"/>
    </row>
    <row r="9" spans="1:9" x14ac:dyDescent="0.3">
      <c r="A9" s="33" t="s">
        <v>241</v>
      </c>
      <c r="B9" s="408" t="str">
        <f>'651'!C9</f>
        <v>……………………..</v>
      </c>
      <c r="C9" s="409"/>
      <c r="D9" s="188"/>
    </row>
    <row r="10" spans="1:9" x14ac:dyDescent="0.3">
      <c r="A10" s="8"/>
      <c r="B10" s="22"/>
      <c r="C10" s="22"/>
      <c r="D10" s="8"/>
    </row>
    <row r="11" spans="1:9" ht="13.5" thickBot="1" x14ac:dyDescent="0.35">
      <c r="A11" s="842"/>
      <c r="B11" s="843"/>
      <c r="D11" s="2"/>
      <c r="E11" s="2"/>
      <c r="F11" s="8"/>
      <c r="G11" s="22"/>
      <c r="H11" s="22"/>
      <c r="I11" s="43"/>
    </row>
    <row r="12" spans="1:9" ht="39.5" thickBot="1" x14ac:dyDescent="0.35">
      <c r="A12" s="844" t="s">
        <v>182</v>
      </c>
      <c r="B12" s="845"/>
      <c r="C12" s="41" t="s">
        <v>301</v>
      </c>
      <c r="D12" s="41" t="s">
        <v>302</v>
      </c>
      <c r="E12" s="41" t="s">
        <v>303</v>
      </c>
      <c r="F12" s="41" t="s">
        <v>304</v>
      </c>
      <c r="G12" s="41" t="s">
        <v>305</v>
      </c>
      <c r="H12" s="41" t="s">
        <v>306</v>
      </c>
      <c r="I12" s="42" t="s">
        <v>307</v>
      </c>
    </row>
    <row r="13" spans="1:9" x14ac:dyDescent="0.3">
      <c r="A13" s="846" t="s">
        <v>183</v>
      </c>
      <c r="B13" s="847"/>
      <c r="C13" s="592"/>
      <c r="D13" s="450"/>
      <c r="E13" s="450"/>
      <c r="F13" s="450"/>
      <c r="G13" s="593"/>
      <c r="H13" s="594"/>
      <c r="I13" s="595">
        <f>SUM(C13:H13)</f>
        <v>0</v>
      </c>
    </row>
    <row r="14" spans="1:9" x14ac:dyDescent="0.3">
      <c r="A14" s="841" t="s">
        <v>184</v>
      </c>
      <c r="B14" s="837"/>
      <c r="C14" s="596"/>
      <c r="D14" s="454"/>
      <c r="E14" s="454"/>
      <c r="F14" s="454"/>
      <c r="G14" s="597"/>
      <c r="H14" s="598"/>
      <c r="I14" s="599">
        <f>SUM(C14:H14)</f>
        <v>0</v>
      </c>
    </row>
    <row r="15" spans="1:9" x14ac:dyDescent="0.3">
      <c r="A15" s="840" t="s">
        <v>185</v>
      </c>
      <c r="B15" s="837"/>
      <c r="C15" s="596"/>
      <c r="D15" s="600"/>
      <c r="E15" s="600"/>
      <c r="F15" s="600"/>
      <c r="G15" s="597"/>
      <c r="H15" s="598"/>
      <c r="I15" s="599">
        <f>SUM(C15:H15)</f>
        <v>0</v>
      </c>
    </row>
    <row r="16" spans="1:9" x14ac:dyDescent="0.3">
      <c r="A16" s="836" t="s">
        <v>186</v>
      </c>
      <c r="B16" s="837"/>
      <c r="C16" s="602">
        <f>SUM(C13:C15)</f>
        <v>0</v>
      </c>
      <c r="D16" s="602">
        <f t="shared" ref="D16:I16" si="0">SUM(D13:D15)</f>
        <v>0</v>
      </c>
      <c r="E16" s="602">
        <f t="shared" si="0"/>
        <v>0</v>
      </c>
      <c r="F16" s="602">
        <f t="shared" si="0"/>
        <v>0</v>
      </c>
      <c r="G16" s="602">
        <f t="shared" si="0"/>
        <v>0</v>
      </c>
      <c r="H16" s="602">
        <f t="shared" si="0"/>
        <v>0</v>
      </c>
      <c r="I16" s="603">
        <f t="shared" si="0"/>
        <v>0</v>
      </c>
    </row>
    <row r="17" spans="1:9" x14ac:dyDescent="0.3">
      <c r="A17" s="836" t="s">
        <v>187</v>
      </c>
      <c r="B17" s="837"/>
      <c r="C17" s="596"/>
      <c r="D17" s="600"/>
      <c r="E17" s="600"/>
      <c r="F17" s="600"/>
      <c r="G17" s="597"/>
      <c r="H17" s="598"/>
      <c r="I17" s="599">
        <f>SUM(C17:H17)</f>
        <v>0</v>
      </c>
    </row>
    <row r="18" spans="1:9" x14ac:dyDescent="0.3">
      <c r="A18" s="601" t="s">
        <v>188</v>
      </c>
      <c r="B18" s="604"/>
      <c r="C18" s="597"/>
      <c r="D18" s="597"/>
      <c r="E18" s="597"/>
      <c r="F18" s="597"/>
      <c r="G18" s="597"/>
      <c r="H18" s="598"/>
      <c r="I18" s="599">
        <f>SUM(C18:H18)</f>
        <v>0</v>
      </c>
    </row>
    <row r="19" spans="1:9" x14ac:dyDescent="0.3">
      <c r="A19" s="836" t="s">
        <v>189</v>
      </c>
      <c r="B19" s="837"/>
      <c r="C19" s="602">
        <f>SUM(C17:C18)</f>
        <v>0</v>
      </c>
      <c r="D19" s="602">
        <f t="shared" ref="D19:I19" si="1">SUM(D17:D18)</f>
        <v>0</v>
      </c>
      <c r="E19" s="602">
        <f t="shared" si="1"/>
        <v>0</v>
      </c>
      <c r="F19" s="602">
        <f t="shared" si="1"/>
        <v>0</v>
      </c>
      <c r="G19" s="602">
        <f t="shared" si="1"/>
        <v>0</v>
      </c>
      <c r="H19" s="602">
        <f t="shared" si="1"/>
        <v>0</v>
      </c>
      <c r="I19" s="603">
        <f t="shared" si="1"/>
        <v>0</v>
      </c>
    </row>
    <row r="20" spans="1:9" x14ac:dyDescent="0.3">
      <c r="A20" s="836" t="s">
        <v>190</v>
      </c>
      <c r="B20" s="837"/>
      <c r="C20" s="596"/>
      <c r="D20" s="600"/>
      <c r="E20" s="600"/>
      <c r="F20" s="600"/>
      <c r="G20" s="597"/>
      <c r="H20" s="598"/>
      <c r="I20" s="599">
        <f>SUM(C20:H20)</f>
        <v>0</v>
      </c>
    </row>
    <row r="21" spans="1:9" x14ac:dyDescent="0.3">
      <c r="A21" s="836" t="s">
        <v>191</v>
      </c>
      <c r="B21" s="837"/>
      <c r="C21" s="602">
        <f t="shared" ref="C21:H21" si="2">C16-C19-C20</f>
        <v>0</v>
      </c>
      <c r="D21" s="602">
        <f t="shared" si="2"/>
        <v>0</v>
      </c>
      <c r="E21" s="602">
        <f t="shared" si="2"/>
        <v>0</v>
      </c>
      <c r="F21" s="602">
        <f t="shared" si="2"/>
        <v>0</v>
      </c>
      <c r="G21" s="602">
        <f t="shared" si="2"/>
        <v>0</v>
      </c>
      <c r="H21" s="602">
        <f t="shared" si="2"/>
        <v>0</v>
      </c>
      <c r="I21" s="599">
        <f>SUM(C21:H21)</f>
        <v>0</v>
      </c>
    </row>
    <row r="22" spans="1:9" ht="13.5" thickBot="1" x14ac:dyDescent="0.35">
      <c r="A22" s="838" t="s">
        <v>192</v>
      </c>
      <c r="B22" s="839"/>
      <c r="C22" s="605">
        <f>C21</f>
        <v>0</v>
      </c>
      <c r="D22" s="606">
        <f>C21+D21</f>
        <v>0</v>
      </c>
      <c r="E22" s="606">
        <f>D22+E21</f>
        <v>0</v>
      </c>
      <c r="F22" s="606">
        <f>E22+F21</f>
        <v>0</v>
      </c>
      <c r="G22" s="606">
        <f>F22+G21</f>
        <v>0</v>
      </c>
      <c r="H22" s="607">
        <f>H21+G22</f>
        <v>0</v>
      </c>
      <c r="I22" s="608">
        <f>H22</f>
        <v>0</v>
      </c>
    </row>
    <row r="23" spans="1:9" x14ac:dyDescent="0.3">
      <c r="A23" s="2"/>
      <c r="B23" s="1" t="s">
        <v>309</v>
      </c>
      <c r="C23" s="1"/>
      <c r="D23" s="1"/>
      <c r="E23" s="1"/>
      <c r="F23" s="40"/>
      <c r="G23" s="15"/>
      <c r="H23" s="15"/>
      <c r="I23" s="15"/>
    </row>
    <row r="24" spans="1:9" x14ac:dyDescent="0.3">
      <c r="A24" s="2" t="s">
        <v>193</v>
      </c>
      <c r="B24" s="1"/>
      <c r="C24" s="1"/>
      <c r="D24" s="1"/>
      <c r="E24" s="1"/>
      <c r="F24" s="1"/>
      <c r="G24" s="15"/>
      <c r="H24" s="15"/>
      <c r="I24" s="15"/>
    </row>
    <row r="25" spans="1:9" x14ac:dyDescent="0.3">
      <c r="A25" s="2" t="s">
        <v>308</v>
      </c>
      <c r="D25" s="1"/>
      <c r="E25" s="1"/>
      <c r="F25" s="1"/>
      <c r="G25" s="15"/>
      <c r="H25" s="15"/>
      <c r="I25" s="15"/>
    </row>
    <row r="26" spans="1:9" x14ac:dyDescent="0.3">
      <c r="A26" s="6" t="s">
        <v>230</v>
      </c>
      <c r="B26" s="1"/>
      <c r="D26" s="1"/>
      <c r="E26" s="1"/>
      <c r="F26" s="1"/>
      <c r="G26" s="15"/>
      <c r="H26" s="15"/>
      <c r="I26" s="15"/>
    </row>
    <row r="27" spans="1:9" x14ac:dyDescent="0.3">
      <c r="A27" s="6" t="s">
        <v>231</v>
      </c>
      <c r="B27" s="1"/>
      <c r="D27" s="1"/>
      <c r="E27" s="1"/>
      <c r="F27" s="1"/>
      <c r="G27" s="15"/>
      <c r="H27" s="15"/>
      <c r="I27" s="15"/>
    </row>
    <row r="28" spans="1:9" x14ac:dyDescent="0.3">
      <c r="A28" s="6" t="s">
        <v>232</v>
      </c>
      <c r="B28" s="1"/>
      <c r="D28" s="1"/>
      <c r="E28" s="1"/>
      <c r="F28" s="1"/>
      <c r="G28" s="15"/>
      <c r="H28" s="15"/>
      <c r="I28" s="15"/>
    </row>
    <row r="29" spans="1:9" x14ac:dyDescent="0.3">
      <c r="A29" s="6" t="s">
        <v>233</v>
      </c>
      <c r="B29" s="1"/>
      <c r="D29" s="1"/>
      <c r="E29" s="1"/>
      <c r="F29" s="1"/>
      <c r="G29" s="15"/>
      <c r="H29" s="15"/>
      <c r="I29" s="15"/>
    </row>
    <row r="30" spans="1:9" x14ac:dyDescent="0.3">
      <c r="A30" s="15"/>
      <c r="B30" s="15"/>
      <c r="C30" s="15"/>
      <c r="D30" s="15"/>
      <c r="E30" s="15"/>
      <c r="F30" s="15"/>
      <c r="G30" s="15"/>
      <c r="H30" s="15"/>
      <c r="I30" s="15"/>
    </row>
    <row r="31" spans="1:9" x14ac:dyDescent="0.3">
      <c r="A31" s="15"/>
      <c r="B31" s="15"/>
      <c r="C31" s="15"/>
      <c r="D31" s="15"/>
      <c r="E31" s="15"/>
      <c r="F31" s="15"/>
      <c r="G31" s="15"/>
      <c r="H31" s="15"/>
      <c r="I31" s="15"/>
    </row>
    <row r="32" spans="1:9" x14ac:dyDescent="0.3">
      <c r="A32" s="6" t="s">
        <v>111</v>
      </c>
      <c r="B32" s="2"/>
      <c r="C32" s="668" t="s">
        <v>112</v>
      </c>
      <c r="D32" s="668"/>
      <c r="E32" s="2"/>
      <c r="F32" s="15"/>
      <c r="G32" s="15"/>
      <c r="H32" s="15"/>
      <c r="I32" s="15"/>
    </row>
    <row r="33" spans="1:4" x14ac:dyDescent="0.3">
      <c r="A33" s="6" t="s">
        <v>113</v>
      </c>
      <c r="B33" s="2"/>
      <c r="C33" s="668" t="s">
        <v>113</v>
      </c>
      <c r="D33" s="668"/>
    </row>
    <row r="34" spans="1:4" x14ac:dyDescent="0.3">
      <c r="A34" s="17"/>
      <c r="B34" s="17"/>
      <c r="C34" s="2"/>
      <c r="D34" s="2"/>
    </row>
  </sheetData>
  <sheetProtection password="EF22" sheet="1"/>
  <mergeCells count="14">
    <mergeCell ref="A15:B15"/>
    <mergeCell ref="B4:D4"/>
    <mergeCell ref="A14:B14"/>
    <mergeCell ref="A11:B11"/>
    <mergeCell ref="A12:B12"/>
    <mergeCell ref="A13:B13"/>
    <mergeCell ref="A20:B20"/>
    <mergeCell ref="A16:B16"/>
    <mergeCell ref="A17:B17"/>
    <mergeCell ref="C32:D32"/>
    <mergeCell ref="C33:D33"/>
    <mergeCell ref="A21:B21"/>
    <mergeCell ref="A22:B22"/>
    <mergeCell ref="A19:B19"/>
  </mergeCells>
  <phoneticPr fontId="20" type="noConversion"/>
  <dataValidations count="1">
    <dataValidation type="whole" operator="greaterThanOrEqual" allowBlank="1" showInputMessage="1" showErrorMessage="1" sqref="C13:H15 C17:H18 C20:H20">
      <formula1>0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  <ignoredErrors>
    <ignoredError sqref="B5:B9 B1:B2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C40"/>
  <sheetViews>
    <sheetView showGridLines="0" workbookViewId="0">
      <selection activeCell="A30" sqref="A30"/>
    </sheetView>
  </sheetViews>
  <sheetFormatPr defaultColWidth="9.1796875" defaultRowHeight="13" x14ac:dyDescent="0.3"/>
  <cols>
    <col min="1" max="1" width="22.7265625" style="12" customWidth="1"/>
    <col min="2" max="2" width="27.81640625" style="12" bestFit="1" customWidth="1"/>
    <col min="3" max="3" width="6.81640625" style="12" customWidth="1"/>
    <col min="4" max="4" width="13.7265625" style="12" customWidth="1"/>
    <col min="5" max="5" width="13.81640625" style="12" customWidth="1"/>
    <col min="6" max="16384" width="9.1796875" style="12"/>
  </cols>
  <sheetData>
    <row r="1" spans="1:29" x14ac:dyDescent="0.3">
      <c r="A1" s="59" t="s">
        <v>237</v>
      </c>
      <c r="B1" s="93" t="str">
        <f>'951'!C1</f>
        <v>…………..</v>
      </c>
      <c r="C1" s="93"/>
      <c r="D1" s="93"/>
      <c r="E1" s="93"/>
    </row>
    <row r="2" spans="1:29" x14ac:dyDescent="0.3">
      <c r="A2" s="59" t="s">
        <v>238</v>
      </c>
      <c r="B2" s="93" t="str">
        <f>'951'!C2</f>
        <v>……………………………………</v>
      </c>
      <c r="C2" s="93"/>
      <c r="D2" s="93"/>
      <c r="E2" s="93"/>
    </row>
    <row r="3" spans="1:29" x14ac:dyDescent="0.3">
      <c r="A3" s="59" t="s">
        <v>236</v>
      </c>
      <c r="B3" s="848" t="s">
        <v>360</v>
      </c>
      <c r="C3" s="849"/>
      <c r="D3" s="849"/>
      <c r="E3" s="850"/>
      <c r="AC3" s="137"/>
    </row>
    <row r="4" spans="1:29" x14ac:dyDescent="0.3">
      <c r="A4" s="59" t="s">
        <v>235</v>
      </c>
      <c r="B4" s="93"/>
      <c r="C4" s="93"/>
      <c r="D4" s="93"/>
      <c r="E4" s="93"/>
    </row>
    <row r="5" spans="1:29" x14ac:dyDescent="0.3">
      <c r="A5" s="59" t="s">
        <v>246</v>
      </c>
      <c r="B5" s="95">
        <f>'933'!C5</f>
        <v>40847</v>
      </c>
      <c r="C5" s="93"/>
      <c r="D5" s="93"/>
      <c r="E5" s="93"/>
    </row>
    <row r="6" spans="1:29" x14ac:dyDescent="0.3">
      <c r="A6" s="59" t="s">
        <v>245</v>
      </c>
      <c r="B6" s="93" t="str">
        <f>'951'!C6</f>
        <v>………………………………..</v>
      </c>
      <c r="C6" s="93"/>
      <c r="D6" s="93"/>
      <c r="E6" s="93"/>
    </row>
    <row r="7" spans="1:29" x14ac:dyDescent="0.3">
      <c r="A7" s="59" t="s">
        <v>239</v>
      </c>
      <c r="B7" s="93" t="str">
        <f>'951'!C7</f>
        <v>………………………………..</v>
      </c>
      <c r="C7" s="93"/>
      <c r="D7" s="93"/>
      <c r="E7" s="93"/>
    </row>
    <row r="8" spans="1:29" x14ac:dyDescent="0.3">
      <c r="A8" s="59" t="s">
        <v>240</v>
      </c>
      <c r="B8" s="93" t="str">
        <f>'951'!C8</f>
        <v>………………………..</v>
      </c>
      <c r="C8" s="93"/>
      <c r="D8" s="93"/>
      <c r="E8" s="93"/>
    </row>
    <row r="9" spans="1:29" x14ac:dyDescent="0.3">
      <c r="A9" s="59" t="s">
        <v>241</v>
      </c>
      <c r="B9" s="93" t="str">
        <f>'951'!C9</f>
        <v>……………………..</v>
      </c>
      <c r="C9" s="93"/>
      <c r="D9" s="93"/>
      <c r="E9" s="93"/>
    </row>
    <row r="10" spans="1:29" ht="13.5" thickBot="1" x14ac:dyDescent="0.35">
      <c r="A10" s="15"/>
    </row>
    <row r="11" spans="1:29" ht="13.5" thickBot="1" x14ac:dyDescent="0.35">
      <c r="A11" s="853"/>
      <c r="B11" s="854"/>
      <c r="C11" s="854"/>
      <c r="D11" s="855"/>
      <c r="E11" s="26" t="s">
        <v>194</v>
      </c>
      <c r="F11" s="30" t="s">
        <v>195</v>
      </c>
    </row>
    <row r="12" spans="1:29" ht="13.5" thickBot="1" x14ac:dyDescent="0.35">
      <c r="A12" s="856" t="s">
        <v>196</v>
      </c>
      <c r="B12" s="857"/>
      <c r="C12" s="857"/>
      <c r="D12" s="857"/>
      <c r="E12" s="632"/>
      <c r="F12" s="632"/>
    </row>
    <row r="13" spans="1:29" x14ac:dyDescent="0.3">
      <c r="A13" s="21"/>
      <c r="B13" s="2"/>
      <c r="C13" s="2"/>
      <c r="D13" s="2"/>
      <c r="E13" s="2"/>
      <c r="F13" s="15"/>
    </row>
    <row r="14" spans="1:29" x14ac:dyDescent="0.3">
      <c r="A14" s="17"/>
      <c r="B14" s="2"/>
      <c r="C14" s="2"/>
      <c r="D14" s="2"/>
      <c r="E14" s="2"/>
      <c r="F14" s="15"/>
    </row>
    <row r="15" spans="1:29" x14ac:dyDescent="0.3">
      <c r="A15" s="669" t="s">
        <v>111</v>
      </c>
      <c r="B15" s="858"/>
      <c r="C15" s="15"/>
      <c r="D15" s="668" t="s">
        <v>112</v>
      </c>
      <c r="E15" s="858"/>
      <c r="F15" s="15"/>
    </row>
    <row r="16" spans="1:29" x14ac:dyDescent="0.3">
      <c r="A16" s="6" t="s">
        <v>113</v>
      </c>
      <c r="B16" s="2"/>
      <c r="C16" s="15"/>
      <c r="D16" s="668" t="s">
        <v>113</v>
      </c>
      <c r="E16" s="858"/>
      <c r="F16" s="15"/>
    </row>
    <row r="17" spans="1:6" x14ac:dyDescent="0.3">
      <c r="A17" s="669" t="s">
        <v>114</v>
      </c>
      <c r="B17" s="669"/>
      <c r="C17" s="669"/>
      <c r="D17" s="669"/>
      <c r="E17" s="858"/>
      <c r="F17" s="15"/>
    </row>
    <row r="18" spans="1:6" x14ac:dyDescent="0.3">
      <c r="A18" s="6"/>
      <c r="B18" s="6"/>
      <c r="C18" s="6"/>
      <c r="D18" s="6"/>
      <c r="E18" s="2"/>
      <c r="F18" s="15"/>
    </row>
    <row r="19" spans="1:6" x14ac:dyDescent="0.3">
      <c r="A19" s="2" t="s">
        <v>115</v>
      </c>
      <c r="B19" s="851"/>
      <c r="C19" s="852"/>
      <c r="D19" s="18" t="s">
        <v>116</v>
      </c>
      <c r="E19" s="14"/>
      <c r="F19" s="15"/>
    </row>
    <row r="20" spans="1:6" x14ac:dyDescent="0.3">
      <c r="A20" s="15"/>
      <c r="B20" s="15"/>
      <c r="C20" s="15"/>
      <c r="D20" s="15"/>
      <c r="E20" s="15"/>
      <c r="F20" s="15"/>
    </row>
    <row r="23" spans="1:6" x14ac:dyDescent="0.3">
      <c r="B23" s="12" t="s">
        <v>309</v>
      </c>
    </row>
    <row r="38" spans="2:2" hidden="1" x14ac:dyDescent="0.3"/>
    <row r="39" spans="2:2" hidden="1" x14ac:dyDescent="0.3">
      <c r="B39" s="137" t="s">
        <v>363</v>
      </c>
    </row>
    <row r="40" spans="2:2" hidden="1" x14ac:dyDescent="0.3">
      <c r="B40" s="12" t="s">
        <v>364</v>
      </c>
    </row>
  </sheetData>
  <sheetProtection password="EF22" sheet="1"/>
  <mergeCells count="8">
    <mergeCell ref="B3:E3"/>
    <mergeCell ref="B19:C19"/>
    <mergeCell ref="A11:D11"/>
    <mergeCell ref="A12:D12"/>
    <mergeCell ref="A15:B15"/>
    <mergeCell ref="D15:E15"/>
    <mergeCell ref="D16:E16"/>
    <mergeCell ref="A17:E17"/>
  </mergeCells>
  <phoneticPr fontId="20" type="noConversion"/>
  <dataValidations count="1">
    <dataValidation type="list" allowBlank="1" showInputMessage="1" showErrorMessage="1" errorTitle="CBN" error="Click on the drop down menu to select" sqref="E12:F12">
      <formula1>$B$38:$B$40</formula1>
    </dataValidation>
  </dataValidations>
  <pageMargins left="0.7" right="0.7" top="0.75" bottom="0.75" header="0.3" footer="0.3"/>
  <pageSetup scale="85" orientation="landscape" r:id="rId1"/>
  <headerFooter>
    <oddFooter>&amp;L&amp;F &amp;A &amp;C&amp;P / 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45"/>
  <sheetViews>
    <sheetView showGridLines="0" workbookViewId="0">
      <selection activeCell="C8" sqref="C8"/>
    </sheetView>
  </sheetViews>
  <sheetFormatPr defaultColWidth="9.1796875" defaultRowHeight="12.5" x14ac:dyDescent="0.25"/>
  <cols>
    <col min="1" max="1" width="8" style="174" customWidth="1"/>
    <col min="2" max="2" width="43.1796875" style="174" customWidth="1"/>
    <col min="3" max="3" width="14.26953125" style="174" customWidth="1"/>
    <col min="4" max="5" width="14.1796875" style="174" customWidth="1"/>
    <col min="6" max="6" width="14.7265625" style="174" customWidth="1"/>
    <col min="7" max="7" width="15.1796875" style="174" customWidth="1"/>
    <col min="8" max="16384" width="9.1796875" style="174"/>
  </cols>
  <sheetData>
    <row r="1" spans="1:7" ht="12.75" customHeight="1" x14ac:dyDescent="0.25">
      <c r="A1" s="59" t="s">
        <v>237</v>
      </c>
      <c r="B1" s="59"/>
      <c r="C1" s="36" t="str">
        <f>'300'!C1</f>
        <v>…………..</v>
      </c>
      <c r="E1" s="33"/>
      <c r="F1" s="34"/>
    </row>
    <row r="2" spans="1:7" x14ac:dyDescent="0.25">
      <c r="A2" s="59" t="s">
        <v>238</v>
      </c>
      <c r="B2" s="59"/>
      <c r="C2" s="36" t="str">
        <f>'300'!C2</f>
        <v>……………………………………</v>
      </c>
      <c r="E2" s="33"/>
      <c r="F2" s="33"/>
    </row>
    <row r="3" spans="1:7" x14ac:dyDescent="0.25">
      <c r="A3" s="59" t="s">
        <v>235</v>
      </c>
      <c r="B3" s="59"/>
      <c r="C3" s="36" t="s">
        <v>310</v>
      </c>
      <c r="E3" s="33"/>
      <c r="F3" s="33"/>
    </row>
    <row r="4" spans="1:7" x14ac:dyDescent="0.25">
      <c r="A4" s="59" t="s">
        <v>236</v>
      </c>
      <c r="B4" s="59"/>
      <c r="C4" s="36" t="s">
        <v>292</v>
      </c>
      <c r="E4" s="33"/>
      <c r="F4" s="35"/>
    </row>
    <row r="5" spans="1:7" x14ac:dyDescent="0.25">
      <c r="A5" s="59" t="s">
        <v>246</v>
      </c>
      <c r="B5" s="59"/>
      <c r="C5" s="35">
        <f>'300'!C5</f>
        <v>40847</v>
      </c>
      <c r="E5" s="33"/>
    </row>
    <row r="6" spans="1:7" x14ac:dyDescent="0.25">
      <c r="A6" s="59" t="s">
        <v>245</v>
      </c>
      <c r="B6" s="59"/>
      <c r="C6" s="36" t="str">
        <f>'300'!C6</f>
        <v>………………………………..</v>
      </c>
      <c r="E6" s="33"/>
    </row>
    <row r="7" spans="1:7" x14ac:dyDescent="0.25">
      <c r="A7" s="59" t="s">
        <v>239</v>
      </c>
      <c r="B7" s="59"/>
      <c r="C7" s="36" t="str">
        <f>'300'!C7</f>
        <v>………………………………..</v>
      </c>
      <c r="E7" s="33"/>
    </row>
    <row r="8" spans="1:7" x14ac:dyDescent="0.25">
      <c r="A8" s="59" t="s">
        <v>240</v>
      </c>
      <c r="B8" s="59"/>
      <c r="C8" s="36" t="str">
        <f>'300'!C8</f>
        <v>………………………..</v>
      </c>
      <c r="E8" s="33"/>
    </row>
    <row r="9" spans="1:7" x14ac:dyDescent="0.25">
      <c r="A9" s="59" t="s">
        <v>241</v>
      </c>
      <c r="B9" s="59"/>
      <c r="C9" s="36" t="str">
        <f>'300'!C9</f>
        <v>……………………..</v>
      </c>
      <c r="E9" s="33"/>
    </row>
    <row r="10" spans="1:7" ht="13" thickBot="1" x14ac:dyDescent="0.3">
      <c r="A10" s="59"/>
      <c r="B10" s="59"/>
      <c r="C10" s="33"/>
      <c r="D10" s="33"/>
      <c r="E10" s="33"/>
    </row>
    <row r="11" spans="1:7" ht="13" x14ac:dyDescent="0.3">
      <c r="A11" s="359" t="s">
        <v>396</v>
      </c>
      <c r="B11" s="69"/>
      <c r="C11" s="671" t="s">
        <v>88</v>
      </c>
      <c r="D11" s="672"/>
      <c r="E11" s="671" t="s">
        <v>339</v>
      </c>
      <c r="F11" s="673"/>
      <c r="G11" s="2"/>
    </row>
    <row r="12" spans="1:7" x14ac:dyDescent="0.25">
      <c r="A12" s="70"/>
      <c r="B12" s="71"/>
      <c r="C12" s="82" t="s">
        <v>89</v>
      </c>
      <c r="D12" s="82" t="s">
        <v>229</v>
      </c>
      <c r="E12" s="82" t="s">
        <v>89</v>
      </c>
      <c r="F12" s="83" t="s">
        <v>229</v>
      </c>
      <c r="G12" s="2"/>
    </row>
    <row r="13" spans="1:7" x14ac:dyDescent="0.25">
      <c r="A13" s="72">
        <v>21100</v>
      </c>
      <c r="B13" s="73" t="s">
        <v>90</v>
      </c>
      <c r="C13" s="122"/>
      <c r="D13" s="122"/>
      <c r="E13" s="122"/>
      <c r="F13" s="124"/>
      <c r="G13" s="2"/>
    </row>
    <row r="14" spans="1:7" ht="13" x14ac:dyDescent="0.25">
      <c r="A14" s="74">
        <v>21110</v>
      </c>
      <c r="B14" s="75" t="s">
        <v>91</v>
      </c>
      <c r="C14" s="125">
        <f>C15+C16</f>
        <v>0</v>
      </c>
      <c r="D14" s="125">
        <f>D15+D16</f>
        <v>0</v>
      </c>
      <c r="E14" s="125">
        <f>E15+E16</f>
        <v>0</v>
      </c>
      <c r="F14" s="126">
        <f>F15+F16</f>
        <v>0</v>
      </c>
      <c r="G14" s="2"/>
    </row>
    <row r="15" spans="1:7" x14ac:dyDescent="0.25">
      <c r="A15" s="74">
        <v>21111</v>
      </c>
      <c r="B15" s="76" t="s">
        <v>92</v>
      </c>
      <c r="C15" s="123"/>
      <c r="D15" s="123"/>
      <c r="E15" s="123"/>
      <c r="F15" s="127"/>
      <c r="G15" s="2"/>
    </row>
    <row r="16" spans="1:7" x14ac:dyDescent="0.25">
      <c r="A16" s="74">
        <v>21112</v>
      </c>
      <c r="B16" s="76" t="s">
        <v>93</v>
      </c>
      <c r="C16" s="123"/>
      <c r="D16" s="123"/>
      <c r="E16" s="123"/>
      <c r="F16" s="127"/>
      <c r="G16" s="2"/>
    </row>
    <row r="17" spans="1:7" ht="13" x14ac:dyDescent="0.25">
      <c r="A17" s="74">
        <v>21120</v>
      </c>
      <c r="B17" s="75" t="s">
        <v>94</v>
      </c>
      <c r="C17" s="125">
        <f>C18+C19</f>
        <v>0</v>
      </c>
      <c r="D17" s="125">
        <f>D18+D19</f>
        <v>0</v>
      </c>
      <c r="E17" s="125">
        <f>E18+E19</f>
        <v>0</v>
      </c>
      <c r="F17" s="126">
        <f>F18+F19</f>
        <v>0</v>
      </c>
      <c r="G17" s="2"/>
    </row>
    <row r="18" spans="1:7" x14ac:dyDescent="0.25">
      <c r="A18" s="74">
        <v>21121</v>
      </c>
      <c r="B18" s="76" t="s">
        <v>92</v>
      </c>
      <c r="C18" s="123"/>
      <c r="D18" s="123"/>
      <c r="E18" s="123"/>
      <c r="F18" s="127"/>
      <c r="G18" s="2"/>
    </row>
    <row r="19" spans="1:7" x14ac:dyDescent="0.25">
      <c r="A19" s="74">
        <v>21122</v>
      </c>
      <c r="B19" s="76" t="s">
        <v>93</v>
      </c>
      <c r="C19" s="123"/>
      <c r="D19" s="123"/>
      <c r="E19" s="123"/>
      <c r="F19" s="127"/>
      <c r="G19" s="2"/>
    </row>
    <row r="20" spans="1:7" ht="13" x14ac:dyDescent="0.25">
      <c r="A20" s="74">
        <v>21130</v>
      </c>
      <c r="B20" s="75" t="s">
        <v>95</v>
      </c>
      <c r="C20" s="125">
        <f>C21+C22</f>
        <v>0</v>
      </c>
      <c r="D20" s="125">
        <f>D21+D22</f>
        <v>0</v>
      </c>
      <c r="E20" s="125">
        <f>E21+E22</f>
        <v>0</v>
      </c>
      <c r="F20" s="126">
        <f>F21+F22</f>
        <v>0</v>
      </c>
      <c r="G20" s="2"/>
    </row>
    <row r="21" spans="1:7" x14ac:dyDescent="0.25">
      <c r="A21" s="74">
        <v>21131</v>
      </c>
      <c r="B21" s="76" t="s">
        <v>92</v>
      </c>
      <c r="C21" s="123"/>
      <c r="D21" s="123"/>
      <c r="E21" s="123"/>
      <c r="F21" s="127"/>
      <c r="G21" s="2"/>
    </row>
    <row r="22" spans="1:7" x14ac:dyDescent="0.25">
      <c r="A22" s="74">
        <v>21132</v>
      </c>
      <c r="B22" s="76" t="s">
        <v>93</v>
      </c>
      <c r="C22" s="123"/>
      <c r="D22" s="123"/>
      <c r="E22" s="123"/>
      <c r="F22" s="127"/>
      <c r="G22" s="2"/>
    </row>
    <row r="23" spans="1:7" ht="13" x14ac:dyDescent="0.25">
      <c r="A23" s="74">
        <v>21140</v>
      </c>
      <c r="B23" s="75" t="s">
        <v>309</v>
      </c>
      <c r="C23" s="156" t="s">
        <v>96</v>
      </c>
      <c r="D23" s="156" t="s">
        <v>97</v>
      </c>
      <c r="E23" s="156" t="s">
        <v>96</v>
      </c>
      <c r="F23" s="157" t="s">
        <v>97</v>
      </c>
      <c r="G23" s="2"/>
    </row>
    <row r="24" spans="1:7" x14ac:dyDescent="0.25">
      <c r="A24" s="74">
        <v>21141</v>
      </c>
      <c r="B24" s="76" t="s">
        <v>98</v>
      </c>
      <c r="C24" s="123"/>
      <c r="D24" s="123"/>
      <c r="E24" s="123"/>
      <c r="F24" s="127"/>
      <c r="G24" s="2"/>
    </row>
    <row r="25" spans="1:7" x14ac:dyDescent="0.25">
      <c r="A25" s="74">
        <v>21142</v>
      </c>
      <c r="B25" s="76" t="s">
        <v>99</v>
      </c>
      <c r="C25" s="123"/>
      <c r="D25" s="123"/>
      <c r="E25" s="123"/>
      <c r="F25" s="127"/>
      <c r="G25" s="2"/>
    </row>
    <row r="26" spans="1:7" ht="13" x14ac:dyDescent="0.25">
      <c r="A26" s="74">
        <v>21145</v>
      </c>
      <c r="B26" s="75" t="s">
        <v>100</v>
      </c>
      <c r="C26" s="125">
        <f>SUM(C24:C25)</f>
        <v>0</v>
      </c>
      <c r="D26" s="125">
        <f>SUM(D24:D25)</f>
        <v>0</v>
      </c>
      <c r="E26" s="125">
        <f>SUM(E24:E25)</f>
        <v>0</v>
      </c>
      <c r="F26" s="126">
        <f>SUM(F24:F25)</f>
        <v>0</v>
      </c>
      <c r="G26" s="2"/>
    </row>
    <row r="27" spans="1:7" x14ac:dyDescent="0.25">
      <c r="A27" s="74"/>
      <c r="B27" s="77" t="s">
        <v>101</v>
      </c>
      <c r="C27" s="123"/>
      <c r="D27" s="120"/>
      <c r="E27" s="120"/>
      <c r="F27" s="128"/>
      <c r="G27" s="2"/>
    </row>
    <row r="28" spans="1:7" ht="25" x14ac:dyDescent="0.25">
      <c r="A28" s="74">
        <v>21146</v>
      </c>
      <c r="B28" s="77" t="s">
        <v>102</v>
      </c>
      <c r="C28" s="123"/>
      <c r="D28" s="123"/>
      <c r="E28" s="123"/>
      <c r="F28" s="127"/>
      <c r="G28" s="2"/>
    </row>
    <row r="29" spans="1:7" x14ac:dyDescent="0.25">
      <c r="A29" s="74">
        <v>21147</v>
      </c>
      <c r="B29" s="77" t="s">
        <v>103</v>
      </c>
      <c r="C29" s="123"/>
      <c r="D29" s="123"/>
      <c r="E29" s="123"/>
      <c r="F29" s="127"/>
      <c r="G29" s="2"/>
    </row>
    <row r="30" spans="1:7" x14ac:dyDescent="0.25">
      <c r="A30" s="74">
        <v>21150</v>
      </c>
      <c r="B30" s="77" t="s">
        <v>104</v>
      </c>
      <c r="C30" s="169"/>
      <c r="D30" s="68"/>
      <c r="E30" s="68"/>
      <c r="F30" s="84"/>
      <c r="G30" s="2"/>
    </row>
    <row r="31" spans="1:7" x14ac:dyDescent="0.25">
      <c r="A31" s="74">
        <v>21151</v>
      </c>
      <c r="B31" s="77" t="s">
        <v>105</v>
      </c>
      <c r="C31" s="123"/>
      <c r="D31" s="68"/>
      <c r="E31" s="68"/>
      <c r="F31" s="84"/>
      <c r="G31" s="2"/>
    </row>
    <row r="32" spans="1:7" x14ac:dyDescent="0.25">
      <c r="A32" s="74">
        <v>21160</v>
      </c>
      <c r="B32" s="77" t="s">
        <v>106</v>
      </c>
      <c r="C32" s="119"/>
      <c r="D32" s="68"/>
      <c r="E32" s="68"/>
      <c r="F32" s="84"/>
      <c r="G32" s="2"/>
    </row>
    <row r="33" spans="1:8" x14ac:dyDescent="0.25">
      <c r="A33" s="74">
        <v>21170</v>
      </c>
      <c r="B33" s="77" t="s">
        <v>107</v>
      </c>
      <c r="C33" s="68"/>
      <c r="D33" s="68"/>
      <c r="E33" s="68"/>
      <c r="F33" s="84"/>
      <c r="G33" s="2"/>
    </row>
    <row r="34" spans="1:8" x14ac:dyDescent="0.25">
      <c r="A34" s="74">
        <v>21171</v>
      </c>
      <c r="B34" s="77" t="s">
        <v>108</v>
      </c>
      <c r="C34" s="123"/>
      <c r="D34" s="68"/>
      <c r="E34" s="68"/>
      <c r="F34" s="84"/>
      <c r="G34" s="2"/>
    </row>
    <row r="35" spans="1:8" x14ac:dyDescent="0.25">
      <c r="A35" s="74">
        <v>21172</v>
      </c>
      <c r="B35" s="77" t="s">
        <v>109</v>
      </c>
      <c r="C35" s="123"/>
      <c r="D35" s="68"/>
      <c r="E35" s="68"/>
      <c r="F35" s="84"/>
      <c r="G35" s="2"/>
    </row>
    <row r="36" spans="1:8" x14ac:dyDescent="0.25">
      <c r="A36" s="74">
        <v>21173</v>
      </c>
      <c r="B36" s="77" t="s">
        <v>110</v>
      </c>
      <c r="C36" s="123"/>
      <c r="D36" s="68"/>
      <c r="E36" s="68"/>
      <c r="F36" s="84"/>
      <c r="G36" s="2"/>
    </row>
    <row r="37" spans="1:8" x14ac:dyDescent="0.25">
      <c r="A37" s="78">
        <v>21174</v>
      </c>
      <c r="B37" s="79" t="s">
        <v>341</v>
      </c>
      <c r="C37" s="129"/>
      <c r="D37" s="85"/>
      <c r="E37" s="85"/>
      <c r="F37" s="86"/>
      <c r="G37" s="2"/>
    </row>
    <row r="38" spans="1:8" ht="13" thickBot="1" x14ac:dyDescent="0.3">
      <c r="A38" s="80">
        <v>21175</v>
      </c>
      <c r="B38" s="81" t="s">
        <v>342</v>
      </c>
      <c r="C38" s="130"/>
      <c r="D38" s="87"/>
      <c r="E38" s="87"/>
      <c r="F38" s="88"/>
      <c r="G38" s="2"/>
    </row>
    <row r="39" spans="1:8" x14ac:dyDescent="0.25">
      <c r="A39" s="5"/>
      <c r="B39" s="5"/>
      <c r="C39" s="11"/>
      <c r="D39" s="11"/>
      <c r="E39" s="11"/>
      <c r="F39" s="11"/>
      <c r="G39" s="11"/>
      <c r="H39" s="2"/>
    </row>
    <row r="40" spans="1:8" x14ac:dyDescent="0.25">
      <c r="A40" s="5"/>
      <c r="B40" s="5"/>
      <c r="C40" s="11"/>
      <c r="D40" s="11"/>
      <c r="E40" s="11"/>
      <c r="F40" s="11"/>
      <c r="G40" s="11"/>
      <c r="H40" s="2"/>
    </row>
    <row r="41" spans="1:8" x14ac:dyDescent="0.25">
      <c r="A41" s="4" t="s">
        <v>111</v>
      </c>
      <c r="B41" s="5"/>
      <c r="D41" s="11"/>
      <c r="E41" s="674" t="s">
        <v>112</v>
      </c>
      <c r="F41" s="674"/>
      <c r="G41" s="11"/>
      <c r="H41" s="2"/>
    </row>
    <row r="42" spans="1:8" x14ac:dyDescent="0.25">
      <c r="A42" s="4" t="s">
        <v>113</v>
      </c>
      <c r="B42" s="5"/>
      <c r="D42" s="11"/>
      <c r="E42" s="674" t="s">
        <v>113</v>
      </c>
      <c r="F42" s="674"/>
      <c r="G42" s="11"/>
      <c r="H42" s="2"/>
    </row>
    <row r="43" spans="1:8" x14ac:dyDescent="0.25">
      <c r="A43" s="5"/>
      <c r="B43" s="5"/>
      <c r="C43" s="4"/>
      <c r="D43" s="4"/>
      <c r="E43" s="4"/>
      <c r="F43" s="4"/>
      <c r="G43" s="11"/>
      <c r="H43" s="2"/>
    </row>
    <row r="44" spans="1:8" x14ac:dyDescent="0.25">
      <c r="A44" s="5"/>
      <c r="B44" s="5"/>
      <c r="C44" s="4"/>
      <c r="D44" s="4"/>
      <c r="E44" s="4"/>
      <c r="F44" s="4"/>
      <c r="G44" s="11"/>
      <c r="H44" s="2"/>
    </row>
    <row r="45" spans="1:8" x14ac:dyDescent="0.25">
      <c r="A45" s="5"/>
      <c r="B45" s="5"/>
      <c r="C45" s="11"/>
      <c r="D45" s="11"/>
      <c r="E45" s="11"/>
      <c r="F45" s="11"/>
      <c r="G45" s="11"/>
      <c r="H45" s="2"/>
    </row>
  </sheetData>
  <sheetProtection password="EF22" sheet="1"/>
  <mergeCells count="4">
    <mergeCell ref="C11:D11"/>
    <mergeCell ref="E11:F11"/>
    <mergeCell ref="E41:F41"/>
    <mergeCell ref="E42:F42"/>
  </mergeCells>
  <phoneticPr fontId="20" type="noConversion"/>
  <dataValidations count="2">
    <dataValidation allowBlank="1" showErrorMessage="1" sqref="C15 D15:F22 C13:F13 C16 C18:C19 D24:F25 C21:C29 C31"/>
    <dataValidation type="date" operator="greaterThan" allowBlank="1" showErrorMessage="1" sqref="C30">
      <formula1>29221</formula1>
    </dataValidation>
  </dataValidations>
  <pageMargins left="0.7" right="0.7" top="0.75" bottom="0.75" header="0.3" footer="0.3"/>
  <pageSetup scale="83" orientation="portrait" r:id="rId1"/>
  <headerFooter>
    <oddFooter>&amp;L&amp;F &amp;A &amp;C&amp;P / &amp;N&amp;RPrinted 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52"/>
  <sheetViews>
    <sheetView showGridLines="0" workbookViewId="0">
      <selection activeCell="C8" sqref="C8"/>
    </sheetView>
  </sheetViews>
  <sheetFormatPr defaultColWidth="9.1796875" defaultRowHeight="12.5" x14ac:dyDescent="0.25"/>
  <cols>
    <col min="1" max="1" width="11.54296875" style="174" customWidth="1"/>
    <col min="2" max="2" width="13.7265625" style="174" customWidth="1"/>
    <col min="3" max="3" width="41.453125" style="174" customWidth="1"/>
    <col min="4" max="4" width="17.453125" style="174" customWidth="1"/>
    <col min="5" max="5" width="13.1796875" style="174" customWidth="1"/>
    <col min="6" max="16384" width="9.1796875" style="174"/>
  </cols>
  <sheetData>
    <row r="1" spans="1:5" x14ac:dyDescent="0.25">
      <c r="A1" s="59" t="s">
        <v>237</v>
      </c>
      <c r="B1" s="171"/>
      <c r="C1" s="62" t="str">
        <f>'300'!C1</f>
        <v>…………..</v>
      </c>
      <c r="D1" s="178"/>
    </row>
    <row r="2" spans="1:5" x14ac:dyDescent="0.25">
      <c r="A2" s="59" t="s">
        <v>238</v>
      </c>
      <c r="B2" s="171"/>
      <c r="C2" s="59" t="str">
        <f>'300'!C2</f>
        <v>……………………………………</v>
      </c>
      <c r="D2" s="178"/>
    </row>
    <row r="3" spans="1:5" ht="15" customHeight="1" x14ac:dyDescent="0.25">
      <c r="A3" s="59" t="s">
        <v>235</v>
      </c>
      <c r="B3" s="171"/>
      <c r="C3" s="59" t="s">
        <v>244</v>
      </c>
      <c r="D3" s="178"/>
    </row>
    <row r="4" spans="1:5" x14ac:dyDescent="0.25">
      <c r="A4" s="59" t="s">
        <v>236</v>
      </c>
      <c r="B4" s="171"/>
      <c r="C4" s="59" t="s">
        <v>318</v>
      </c>
      <c r="D4" s="179"/>
    </row>
    <row r="5" spans="1:5" x14ac:dyDescent="0.25">
      <c r="A5" s="59" t="s">
        <v>246</v>
      </c>
      <c r="B5" s="171"/>
      <c r="C5" s="61">
        <f>'300'!C5</f>
        <v>40847</v>
      </c>
      <c r="D5" s="178"/>
    </row>
    <row r="6" spans="1:5" x14ac:dyDescent="0.25">
      <c r="A6" s="59" t="s">
        <v>245</v>
      </c>
      <c r="B6" s="171"/>
      <c r="C6" s="89" t="str">
        <f>'300'!C6</f>
        <v>………………………………..</v>
      </c>
      <c r="D6" s="178"/>
    </row>
    <row r="7" spans="1:5" x14ac:dyDescent="0.25">
      <c r="A7" s="59" t="s">
        <v>239</v>
      </c>
      <c r="B7" s="171"/>
      <c r="C7" s="89" t="str">
        <f>'300'!C7</f>
        <v>………………………………..</v>
      </c>
      <c r="D7" s="178"/>
    </row>
    <row r="8" spans="1:5" x14ac:dyDescent="0.25">
      <c r="A8" s="59" t="s">
        <v>240</v>
      </c>
      <c r="B8" s="171"/>
      <c r="C8" s="89" t="str">
        <f>'300'!C8</f>
        <v>………………………..</v>
      </c>
      <c r="D8" s="178"/>
    </row>
    <row r="9" spans="1:5" x14ac:dyDescent="0.25">
      <c r="A9" s="59" t="s">
        <v>241</v>
      </c>
      <c r="B9" s="171"/>
      <c r="C9" s="89" t="str">
        <f>'300'!C9</f>
        <v>……………………..</v>
      </c>
      <c r="D9" s="178"/>
      <c r="E9" s="180"/>
    </row>
    <row r="10" spans="1:5" ht="13" x14ac:dyDescent="0.25">
      <c r="A10" s="90"/>
      <c r="B10" s="181"/>
      <c r="C10" s="158"/>
      <c r="D10" s="159"/>
      <c r="E10" s="2"/>
    </row>
    <row r="11" spans="1:5" ht="13" thickBot="1" x14ac:dyDescent="0.3">
      <c r="A11" s="160"/>
      <c r="B11" s="675"/>
      <c r="C11" s="676"/>
      <c r="D11" s="161"/>
      <c r="E11" s="2"/>
    </row>
    <row r="12" spans="1:5" ht="26.5" thickBot="1" x14ac:dyDescent="0.3">
      <c r="A12" s="368" t="s">
        <v>398</v>
      </c>
      <c r="B12" s="677" t="s">
        <v>119</v>
      </c>
      <c r="C12" s="678"/>
      <c r="D12" s="367" t="s">
        <v>397</v>
      </c>
      <c r="E12" s="2"/>
    </row>
    <row r="13" spans="1:5" x14ac:dyDescent="0.25">
      <c r="A13" s="412"/>
      <c r="B13" s="679"/>
      <c r="C13" s="680"/>
      <c r="D13" s="413"/>
      <c r="E13" s="2"/>
    </row>
    <row r="14" spans="1:5" x14ac:dyDescent="0.25">
      <c r="A14" s="414"/>
      <c r="B14" s="681"/>
      <c r="C14" s="682"/>
      <c r="D14" s="415"/>
      <c r="E14" s="2"/>
    </row>
    <row r="15" spans="1:5" x14ac:dyDescent="0.25">
      <c r="A15" s="414"/>
      <c r="B15" s="681"/>
      <c r="C15" s="682"/>
      <c r="D15" s="415"/>
      <c r="E15" s="2"/>
    </row>
    <row r="16" spans="1:5" x14ac:dyDescent="0.25">
      <c r="A16" s="414"/>
      <c r="B16" s="681"/>
      <c r="C16" s="682"/>
      <c r="D16" s="415"/>
      <c r="E16" s="2"/>
    </row>
    <row r="17" spans="1:5" x14ac:dyDescent="0.25">
      <c r="A17" s="414"/>
      <c r="B17" s="681"/>
      <c r="C17" s="682"/>
      <c r="D17" s="415"/>
      <c r="E17" s="2"/>
    </row>
    <row r="18" spans="1:5" x14ac:dyDescent="0.25">
      <c r="A18" s="414"/>
      <c r="B18" s="681"/>
      <c r="C18" s="682"/>
      <c r="D18" s="415"/>
      <c r="E18" s="2"/>
    </row>
    <row r="19" spans="1:5" x14ac:dyDescent="0.25">
      <c r="A19" s="414"/>
      <c r="B19" s="681"/>
      <c r="C19" s="682"/>
      <c r="D19" s="415"/>
      <c r="E19" s="2"/>
    </row>
    <row r="20" spans="1:5" x14ac:dyDescent="0.25">
      <c r="A20" s="414"/>
      <c r="B20" s="681"/>
      <c r="C20" s="682"/>
      <c r="D20" s="415"/>
      <c r="E20" s="2"/>
    </row>
    <row r="21" spans="1:5" x14ac:dyDescent="0.25">
      <c r="A21" s="414"/>
      <c r="B21" s="681"/>
      <c r="C21" s="682"/>
      <c r="D21" s="415"/>
      <c r="E21" s="2"/>
    </row>
    <row r="22" spans="1:5" x14ac:dyDescent="0.25">
      <c r="A22" s="414"/>
      <c r="B22" s="681"/>
      <c r="C22" s="682"/>
      <c r="D22" s="415"/>
      <c r="E22" s="2"/>
    </row>
    <row r="23" spans="1:5" x14ac:dyDescent="0.25">
      <c r="A23" s="414"/>
      <c r="B23" s="681"/>
      <c r="C23" s="682"/>
      <c r="D23" s="415"/>
      <c r="E23" s="2"/>
    </row>
    <row r="24" spans="1:5" x14ac:dyDescent="0.25">
      <c r="A24" s="414"/>
      <c r="B24" s="681"/>
      <c r="C24" s="682"/>
      <c r="D24" s="415"/>
      <c r="E24" s="2"/>
    </row>
    <row r="25" spans="1:5" x14ac:dyDescent="0.25">
      <c r="A25" s="414"/>
      <c r="B25" s="681"/>
      <c r="C25" s="682"/>
      <c r="D25" s="415"/>
      <c r="E25" s="2"/>
    </row>
    <row r="26" spans="1:5" x14ac:dyDescent="0.25">
      <c r="A26" s="414"/>
      <c r="B26" s="681"/>
      <c r="C26" s="682"/>
      <c r="D26" s="415"/>
      <c r="E26" s="2"/>
    </row>
    <row r="27" spans="1:5" x14ac:dyDescent="0.25">
      <c r="A27" s="414"/>
      <c r="B27" s="681"/>
      <c r="C27" s="682"/>
      <c r="D27" s="415"/>
      <c r="E27" s="2"/>
    </row>
    <row r="28" spans="1:5" x14ac:dyDescent="0.25">
      <c r="A28" s="414"/>
      <c r="B28" s="681"/>
      <c r="C28" s="682"/>
      <c r="D28" s="415"/>
      <c r="E28" s="2"/>
    </row>
    <row r="29" spans="1:5" x14ac:dyDescent="0.25">
      <c r="A29" s="414"/>
      <c r="B29" s="681"/>
      <c r="C29" s="682"/>
      <c r="D29" s="415"/>
      <c r="E29" s="2"/>
    </row>
    <row r="30" spans="1:5" x14ac:dyDescent="0.25">
      <c r="A30" s="414"/>
      <c r="B30" s="681"/>
      <c r="C30" s="682"/>
      <c r="D30" s="415"/>
      <c r="E30" s="2"/>
    </row>
    <row r="31" spans="1:5" x14ac:dyDescent="0.25">
      <c r="A31" s="414"/>
      <c r="B31" s="681"/>
      <c r="C31" s="682"/>
      <c r="D31" s="415"/>
      <c r="E31" s="2"/>
    </row>
    <row r="32" spans="1:5" x14ac:dyDescent="0.25">
      <c r="A32" s="414"/>
      <c r="B32" s="681"/>
      <c r="C32" s="682"/>
      <c r="D32" s="415"/>
      <c r="E32" s="51"/>
    </row>
    <row r="33" spans="1:5" x14ac:dyDescent="0.25">
      <c r="A33" s="414"/>
      <c r="B33" s="681"/>
      <c r="C33" s="682"/>
      <c r="D33" s="415"/>
      <c r="E33" s="2"/>
    </row>
    <row r="34" spans="1:5" x14ac:dyDescent="0.25">
      <c r="A34" s="414"/>
      <c r="B34" s="681"/>
      <c r="C34" s="682"/>
      <c r="D34" s="415"/>
      <c r="E34" s="2"/>
    </row>
    <row r="35" spans="1:5" x14ac:dyDescent="0.25">
      <c r="A35" s="414"/>
      <c r="B35" s="681"/>
      <c r="C35" s="682"/>
      <c r="D35" s="415"/>
      <c r="E35" s="2"/>
    </row>
    <row r="36" spans="1:5" x14ac:dyDescent="0.25">
      <c r="A36" s="414"/>
      <c r="B36" s="681"/>
      <c r="C36" s="682"/>
      <c r="D36" s="415"/>
      <c r="E36" s="2"/>
    </row>
    <row r="37" spans="1:5" x14ac:dyDescent="0.25">
      <c r="A37" s="414"/>
      <c r="B37" s="681"/>
      <c r="C37" s="682"/>
      <c r="D37" s="415"/>
      <c r="E37" s="2"/>
    </row>
    <row r="38" spans="1:5" x14ac:dyDescent="0.25">
      <c r="A38" s="414"/>
      <c r="B38" s="681"/>
      <c r="C38" s="682"/>
      <c r="D38" s="415"/>
      <c r="E38" s="2"/>
    </row>
    <row r="39" spans="1:5" x14ac:dyDescent="0.25">
      <c r="A39" s="414"/>
      <c r="B39" s="681"/>
      <c r="C39" s="682"/>
      <c r="D39" s="415"/>
      <c r="E39" s="2"/>
    </row>
    <row r="40" spans="1:5" x14ac:dyDescent="0.25">
      <c r="A40" s="414"/>
      <c r="B40" s="681"/>
      <c r="C40" s="682"/>
      <c r="D40" s="415"/>
      <c r="E40" s="2"/>
    </row>
    <row r="41" spans="1:5" x14ac:dyDescent="0.25">
      <c r="A41" s="414"/>
      <c r="B41" s="681"/>
      <c r="C41" s="682"/>
      <c r="D41" s="415"/>
      <c r="E41" s="2"/>
    </row>
    <row r="42" spans="1:5" x14ac:dyDescent="0.25">
      <c r="A42" s="414"/>
      <c r="B42" s="681"/>
      <c r="C42" s="682"/>
      <c r="D42" s="415"/>
      <c r="E42" s="2"/>
    </row>
    <row r="43" spans="1:5" x14ac:dyDescent="0.25">
      <c r="A43" s="414"/>
      <c r="B43" s="681"/>
      <c r="C43" s="682"/>
      <c r="D43" s="415"/>
      <c r="E43" s="2"/>
    </row>
    <row r="44" spans="1:5" x14ac:dyDescent="0.25">
      <c r="A44" s="414"/>
      <c r="B44" s="681"/>
      <c r="C44" s="682"/>
      <c r="D44" s="415"/>
      <c r="E44" s="2"/>
    </row>
    <row r="45" spans="1:5" x14ac:dyDescent="0.25">
      <c r="A45" s="414"/>
      <c r="B45" s="681"/>
      <c r="C45" s="682"/>
      <c r="D45" s="415"/>
      <c r="E45" s="2"/>
    </row>
    <row r="46" spans="1:5" x14ac:dyDescent="0.25">
      <c r="A46" s="414"/>
      <c r="B46" s="681"/>
      <c r="C46" s="682"/>
      <c r="D46" s="415"/>
      <c r="E46" s="2"/>
    </row>
    <row r="47" spans="1:5" ht="13" thickBot="1" x14ac:dyDescent="0.3">
      <c r="A47" s="416"/>
      <c r="B47" s="683"/>
      <c r="C47" s="684"/>
      <c r="D47" s="417"/>
      <c r="E47" s="2"/>
    </row>
    <row r="48" spans="1:5" ht="13.5" thickBot="1" x14ac:dyDescent="0.35">
      <c r="A48" s="362" t="s">
        <v>120</v>
      </c>
      <c r="B48" s="687"/>
      <c r="C48" s="688"/>
      <c r="D48" s="363">
        <f>SUM(D13:D47)</f>
        <v>0</v>
      </c>
      <c r="E48" s="139"/>
    </row>
    <row r="49" spans="1:5" ht="13" x14ac:dyDescent="0.25">
      <c r="A49" s="685"/>
      <c r="B49" s="686"/>
      <c r="C49" s="2"/>
      <c r="D49" s="44"/>
      <c r="E49" s="2"/>
    </row>
    <row r="50" spans="1:5" ht="13" x14ac:dyDescent="0.25">
      <c r="A50" s="16"/>
      <c r="B50" s="2"/>
      <c r="C50" s="2"/>
      <c r="D50" s="2"/>
      <c r="E50" s="2"/>
    </row>
    <row r="51" spans="1:5" x14ac:dyDescent="0.25">
      <c r="A51" s="6" t="s">
        <v>376</v>
      </c>
      <c r="B51" s="2"/>
      <c r="C51" s="6" t="s">
        <v>377</v>
      </c>
      <c r="D51" s="8"/>
      <c r="E51" s="8"/>
    </row>
    <row r="52" spans="1:5" x14ac:dyDescent="0.25">
      <c r="A52" s="6" t="s">
        <v>113</v>
      </c>
      <c r="B52" s="2"/>
      <c r="C52" s="50" t="s">
        <v>375</v>
      </c>
    </row>
  </sheetData>
  <sheetProtection password="EF22" sheet="1"/>
  <mergeCells count="39">
    <mergeCell ref="B25:C25"/>
    <mergeCell ref="B18:C18"/>
    <mergeCell ref="B19:C19"/>
    <mergeCell ref="B20:C20"/>
    <mergeCell ref="B21:C21"/>
    <mergeCell ref="B22:C22"/>
    <mergeCell ref="B23:C23"/>
    <mergeCell ref="A49:B49"/>
    <mergeCell ref="B48:C48"/>
    <mergeCell ref="B38:C38"/>
    <mergeCell ref="B39:C39"/>
    <mergeCell ref="B40:C40"/>
    <mergeCell ref="B41:C41"/>
    <mergeCell ref="B42:C42"/>
    <mergeCell ref="B43:C43"/>
    <mergeCell ref="B44:C44"/>
    <mergeCell ref="B34:C34"/>
    <mergeCell ref="B47:C47"/>
    <mergeCell ref="B45:C45"/>
    <mergeCell ref="B46:C46"/>
    <mergeCell ref="B35:C35"/>
    <mergeCell ref="B36:C36"/>
    <mergeCell ref="B37:C37"/>
    <mergeCell ref="B32:C32"/>
    <mergeCell ref="B33:C33"/>
    <mergeCell ref="B28:C28"/>
    <mergeCell ref="B31:C31"/>
    <mergeCell ref="B27:C27"/>
    <mergeCell ref="B17:C17"/>
    <mergeCell ref="B26:C26"/>
    <mergeCell ref="B29:C29"/>
    <mergeCell ref="B30:C30"/>
    <mergeCell ref="B24:C24"/>
    <mergeCell ref="B11:C11"/>
    <mergeCell ref="B12:C12"/>
    <mergeCell ref="B13:C13"/>
    <mergeCell ref="B14:C14"/>
    <mergeCell ref="B15:C15"/>
    <mergeCell ref="B16:C16"/>
  </mergeCells>
  <phoneticPr fontId="20" type="noConversion"/>
  <conditionalFormatting sqref="D48:D49">
    <cfRule type="cellIs" dxfId="17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OFID" error="Input only positive numbers" sqref="D13:D47">
      <formula1>0</formula1>
    </dataValidation>
    <dataValidation type="whole" operator="greaterThanOrEqual" allowBlank="1" showInputMessage="1" showErrorMessage="1" errorTitle="CBN - OFID" error="Total not equal to Total in MMFBR 300 code 10220" sqref="D48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92" orientation="portrait" r:id="rId1"/>
  <headerFooter>
    <oddFooter>&amp;L&amp;F &amp;A&amp;C&amp;P / &amp;N&amp;R&amp;D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48"/>
  <sheetViews>
    <sheetView showGridLines="0" workbookViewId="0">
      <selection activeCell="E21" sqref="E21"/>
    </sheetView>
  </sheetViews>
  <sheetFormatPr defaultColWidth="9.1796875" defaultRowHeight="13" x14ac:dyDescent="0.3"/>
  <cols>
    <col min="1" max="1" width="11.54296875" style="12" customWidth="1"/>
    <col min="2" max="2" width="12.453125" style="12" customWidth="1"/>
    <col min="3" max="3" width="31" style="12" customWidth="1"/>
    <col min="4" max="4" width="14.7265625" style="146" customWidth="1"/>
    <col min="5" max="5" width="15.54296875" style="147" customWidth="1"/>
    <col min="6" max="6" width="17" style="12" customWidth="1"/>
    <col min="7" max="7" width="17.453125" style="12" customWidth="1"/>
    <col min="8" max="16384" width="9.1796875" style="12"/>
  </cols>
  <sheetData>
    <row r="1" spans="1:7" x14ac:dyDescent="0.3">
      <c r="A1" s="59" t="s">
        <v>237</v>
      </c>
      <c r="B1" s="171"/>
      <c r="C1" s="62" t="str">
        <f>'221'!C1</f>
        <v>…………..</v>
      </c>
      <c r="D1" s="172"/>
      <c r="E1" s="173"/>
      <c r="F1" s="171"/>
    </row>
    <row r="2" spans="1:7" x14ac:dyDescent="0.3">
      <c r="A2" s="59" t="s">
        <v>238</v>
      </c>
      <c r="B2" s="171"/>
      <c r="C2" s="62" t="str">
        <f>'300'!C2</f>
        <v>……………………………………</v>
      </c>
      <c r="D2" s="172"/>
      <c r="E2" s="173"/>
      <c r="F2" s="171"/>
    </row>
    <row r="3" spans="1:7" x14ac:dyDescent="0.3">
      <c r="A3" s="59" t="s">
        <v>235</v>
      </c>
      <c r="B3" s="171"/>
      <c r="C3" s="62" t="s">
        <v>247</v>
      </c>
      <c r="D3" s="172"/>
      <c r="E3" s="173"/>
      <c r="F3" s="171"/>
    </row>
    <row r="4" spans="1:7" x14ac:dyDescent="0.3">
      <c r="A4" s="59" t="s">
        <v>236</v>
      </c>
      <c r="B4" s="171"/>
      <c r="C4" s="62" t="s">
        <v>319</v>
      </c>
      <c r="D4" s="172"/>
      <c r="E4" s="173"/>
      <c r="F4" s="171"/>
    </row>
    <row r="5" spans="1:7" x14ac:dyDescent="0.3">
      <c r="A5" s="59" t="s">
        <v>246</v>
      </c>
      <c r="B5" s="171"/>
      <c r="C5" s="641">
        <f>'001'!C5</f>
        <v>40847</v>
      </c>
      <c r="D5" s="172"/>
      <c r="E5" s="173"/>
      <c r="F5" s="171"/>
    </row>
    <row r="6" spans="1:7" x14ac:dyDescent="0.3">
      <c r="A6" s="59" t="s">
        <v>245</v>
      </c>
      <c r="B6" s="171"/>
      <c r="C6" s="62" t="str">
        <f>'001'!C6</f>
        <v>………………………………..</v>
      </c>
      <c r="D6" s="172"/>
      <c r="E6" s="173"/>
      <c r="F6" s="171"/>
    </row>
    <row r="7" spans="1:7" x14ac:dyDescent="0.3">
      <c r="A7" s="59" t="s">
        <v>239</v>
      </c>
      <c r="B7" s="171"/>
      <c r="C7" s="62" t="str">
        <f>'300'!C7</f>
        <v>………………………………..</v>
      </c>
      <c r="D7" s="172"/>
      <c r="E7" s="173"/>
      <c r="F7" s="171"/>
    </row>
    <row r="8" spans="1:7" x14ac:dyDescent="0.3">
      <c r="A8" s="59" t="s">
        <v>240</v>
      </c>
      <c r="B8" s="171"/>
      <c r="C8" s="62" t="str">
        <f>'001'!C8</f>
        <v>………………………..</v>
      </c>
      <c r="D8" s="172"/>
      <c r="E8" s="173"/>
      <c r="F8" s="171"/>
    </row>
    <row r="9" spans="1:7" x14ac:dyDescent="0.3">
      <c r="A9" s="59" t="s">
        <v>241</v>
      </c>
      <c r="B9" s="171"/>
      <c r="C9" s="62" t="str">
        <f>'001'!C9</f>
        <v>……………………..</v>
      </c>
      <c r="D9" s="172"/>
      <c r="E9" s="173"/>
      <c r="F9" s="171"/>
    </row>
    <row r="10" spans="1:7" x14ac:dyDescent="0.3">
      <c r="A10" s="59"/>
      <c r="B10" s="62"/>
      <c r="C10" s="59"/>
      <c r="D10" s="172"/>
      <c r="E10" s="173"/>
      <c r="F10" s="171"/>
    </row>
    <row r="11" spans="1:7" ht="13.5" thickBot="1" x14ac:dyDescent="0.35">
      <c r="A11" s="171"/>
      <c r="B11" s="171"/>
      <c r="C11" s="171"/>
      <c r="D11" s="172"/>
      <c r="E11" s="173"/>
      <c r="F11" s="171"/>
    </row>
    <row r="12" spans="1:7" ht="30" customHeight="1" thickBot="1" x14ac:dyDescent="0.35">
      <c r="A12" s="369" t="s">
        <v>392</v>
      </c>
      <c r="B12" s="689" t="s">
        <v>119</v>
      </c>
      <c r="C12" s="689"/>
      <c r="D12" s="370" t="s">
        <v>121</v>
      </c>
      <c r="E12" s="371" t="s">
        <v>122</v>
      </c>
      <c r="F12" s="372" t="s">
        <v>399</v>
      </c>
    </row>
    <row r="13" spans="1:7" x14ac:dyDescent="0.3">
      <c r="A13" s="418"/>
      <c r="B13" s="690"/>
      <c r="C13" s="690"/>
      <c r="D13" s="419"/>
      <c r="E13" s="642"/>
      <c r="F13" s="420"/>
      <c r="G13" s="131"/>
    </row>
    <row r="14" spans="1:7" x14ac:dyDescent="0.3">
      <c r="A14" s="421"/>
      <c r="B14" s="681"/>
      <c r="C14" s="681"/>
      <c r="D14" s="422"/>
      <c r="E14" s="643"/>
      <c r="F14" s="423"/>
      <c r="G14" s="131"/>
    </row>
    <row r="15" spans="1:7" x14ac:dyDescent="0.3">
      <c r="A15" s="421"/>
      <c r="B15" s="681"/>
      <c r="C15" s="681"/>
      <c r="D15" s="422"/>
      <c r="E15" s="643"/>
      <c r="F15" s="423"/>
      <c r="G15" s="131"/>
    </row>
    <row r="16" spans="1:7" x14ac:dyDescent="0.3">
      <c r="A16" s="424"/>
      <c r="B16" s="681"/>
      <c r="C16" s="681"/>
      <c r="D16" s="425"/>
      <c r="E16" s="645"/>
      <c r="F16" s="426"/>
      <c r="G16" s="131"/>
    </row>
    <row r="17" spans="1:7" x14ac:dyDescent="0.3">
      <c r="A17" s="424"/>
      <c r="B17" s="681"/>
      <c r="C17" s="681"/>
      <c r="D17" s="425"/>
      <c r="E17" s="645"/>
      <c r="F17" s="426"/>
      <c r="G17" s="131"/>
    </row>
    <row r="18" spans="1:7" x14ac:dyDescent="0.3">
      <c r="A18" s="424"/>
      <c r="B18" s="681"/>
      <c r="C18" s="681"/>
      <c r="D18" s="425"/>
      <c r="E18" s="645"/>
      <c r="F18" s="426"/>
      <c r="G18" s="131"/>
    </row>
    <row r="19" spans="1:7" x14ac:dyDescent="0.3">
      <c r="A19" s="427"/>
      <c r="B19" s="681"/>
      <c r="C19" s="681"/>
      <c r="D19" s="428"/>
      <c r="E19" s="646"/>
      <c r="F19" s="429"/>
      <c r="G19" s="131"/>
    </row>
    <row r="20" spans="1:7" x14ac:dyDescent="0.3">
      <c r="A20" s="427"/>
      <c r="B20" s="681"/>
      <c r="C20" s="681"/>
      <c r="D20" s="428"/>
      <c r="E20" s="646"/>
      <c r="F20" s="429"/>
      <c r="G20" s="131"/>
    </row>
    <row r="21" spans="1:7" x14ac:dyDescent="0.3">
      <c r="A21" s="427"/>
      <c r="B21" s="681"/>
      <c r="C21" s="681"/>
      <c r="D21" s="428"/>
      <c r="E21" s="646"/>
      <c r="F21" s="429"/>
      <c r="G21" s="131"/>
    </row>
    <row r="22" spans="1:7" x14ac:dyDescent="0.3">
      <c r="A22" s="427"/>
      <c r="B22" s="681"/>
      <c r="C22" s="681"/>
      <c r="D22" s="428"/>
      <c r="E22" s="646"/>
      <c r="F22" s="429"/>
      <c r="G22" s="131"/>
    </row>
    <row r="23" spans="1:7" x14ac:dyDescent="0.3">
      <c r="A23" s="427"/>
      <c r="B23" s="681"/>
      <c r="C23" s="681"/>
      <c r="D23" s="428"/>
      <c r="E23" s="646"/>
      <c r="F23" s="429"/>
      <c r="G23" s="131"/>
    </row>
    <row r="24" spans="1:7" x14ac:dyDescent="0.3">
      <c r="A24" s="427"/>
      <c r="B24" s="681"/>
      <c r="C24" s="681"/>
      <c r="D24" s="428"/>
      <c r="E24" s="646"/>
      <c r="F24" s="429"/>
      <c r="G24" s="131"/>
    </row>
    <row r="25" spans="1:7" x14ac:dyDescent="0.3">
      <c r="A25" s="427"/>
      <c r="B25" s="681"/>
      <c r="C25" s="681"/>
      <c r="D25" s="428"/>
      <c r="E25" s="646"/>
      <c r="F25" s="429"/>
      <c r="G25" s="131"/>
    </row>
    <row r="26" spans="1:7" x14ac:dyDescent="0.3">
      <c r="A26" s="427"/>
      <c r="B26" s="681"/>
      <c r="C26" s="681"/>
      <c r="D26" s="428"/>
      <c r="E26" s="646"/>
      <c r="F26" s="429"/>
      <c r="G26" s="131"/>
    </row>
    <row r="27" spans="1:7" x14ac:dyDescent="0.3">
      <c r="A27" s="427"/>
      <c r="B27" s="681"/>
      <c r="C27" s="681"/>
      <c r="D27" s="428"/>
      <c r="E27" s="646"/>
      <c r="F27" s="429"/>
      <c r="G27" s="131"/>
    </row>
    <row r="28" spans="1:7" x14ac:dyDescent="0.3">
      <c r="A28" s="427"/>
      <c r="B28" s="681"/>
      <c r="C28" s="681"/>
      <c r="D28" s="428"/>
      <c r="E28" s="646"/>
      <c r="F28" s="429"/>
      <c r="G28" s="131"/>
    </row>
    <row r="29" spans="1:7" x14ac:dyDescent="0.3">
      <c r="A29" s="427"/>
      <c r="B29" s="681"/>
      <c r="C29" s="681"/>
      <c r="D29" s="428"/>
      <c r="E29" s="646"/>
      <c r="F29" s="429"/>
      <c r="G29" s="131"/>
    </row>
    <row r="30" spans="1:7" x14ac:dyDescent="0.3">
      <c r="A30" s="427"/>
      <c r="B30" s="681"/>
      <c r="C30" s="681"/>
      <c r="D30" s="428"/>
      <c r="E30" s="646"/>
      <c r="F30" s="429"/>
      <c r="G30" s="131"/>
    </row>
    <row r="31" spans="1:7" x14ac:dyDescent="0.3">
      <c r="A31" s="427"/>
      <c r="B31" s="681"/>
      <c r="C31" s="681"/>
      <c r="D31" s="428"/>
      <c r="E31" s="646"/>
      <c r="F31" s="429"/>
      <c r="G31" s="131"/>
    </row>
    <row r="32" spans="1:7" x14ac:dyDescent="0.3">
      <c r="A32" s="427"/>
      <c r="B32" s="681"/>
      <c r="C32" s="681"/>
      <c r="D32" s="428"/>
      <c r="E32" s="646"/>
      <c r="F32" s="430"/>
      <c r="G32" s="132"/>
    </row>
    <row r="33" spans="1:7" x14ac:dyDescent="0.3">
      <c r="A33" s="427"/>
      <c r="B33" s="681"/>
      <c r="C33" s="681"/>
      <c r="D33" s="428"/>
      <c r="E33" s="646"/>
      <c r="F33" s="429"/>
      <c r="G33" s="131"/>
    </row>
    <row r="34" spans="1:7" x14ac:dyDescent="0.3">
      <c r="A34" s="427"/>
      <c r="B34" s="681"/>
      <c r="C34" s="681"/>
      <c r="D34" s="428"/>
      <c r="E34" s="646"/>
      <c r="F34" s="429"/>
      <c r="G34" s="131"/>
    </row>
    <row r="35" spans="1:7" x14ac:dyDescent="0.3">
      <c r="A35" s="427"/>
      <c r="B35" s="681"/>
      <c r="C35" s="681"/>
      <c r="D35" s="428"/>
      <c r="E35" s="646"/>
      <c r="F35" s="429"/>
      <c r="G35" s="131"/>
    </row>
    <row r="36" spans="1:7" x14ac:dyDescent="0.3">
      <c r="A36" s="427"/>
      <c r="B36" s="681"/>
      <c r="C36" s="681"/>
      <c r="D36" s="428"/>
      <c r="E36" s="646"/>
      <c r="F36" s="429"/>
      <c r="G36" s="131"/>
    </row>
    <row r="37" spans="1:7" x14ac:dyDescent="0.3">
      <c r="A37" s="427"/>
      <c r="B37" s="681"/>
      <c r="C37" s="681"/>
      <c r="D37" s="428"/>
      <c r="E37" s="646"/>
      <c r="F37" s="429"/>
      <c r="G37" s="131"/>
    </row>
    <row r="38" spans="1:7" ht="13.5" thickBot="1" x14ac:dyDescent="0.35">
      <c r="A38" s="431"/>
      <c r="B38" s="691"/>
      <c r="C38" s="691"/>
      <c r="D38" s="432"/>
      <c r="E38" s="647"/>
      <c r="F38" s="433"/>
      <c r="G38" s="131"/>
    </row>
    <row r="39" spans="1:7" ht="15" thickBot="1" x14ac:dyDescent="0.35">
      <c r="A39" s="692" t="s">
        <v>351</v>
      </c>
      <c r="B39" s="693"/>
      <c r="C39" s="694"/>
      <c r="D39" s="364"/>
      <c r="E39" s="365"/>
      <c r="F39" s="366">
        <f>SUM(F13:F38)</f>
        <v>0</v>
      </c>
      <c r="G39" s="140"/>
    </row>
    <row r="40" spans="1:7" x14ac:dyDescent="0.3">
      <c r="A40" s="174"/>
      <c r="B40" s="174"/>
      <c r="C40" s="174"/>
      <c r="D40" s="175"/>
      <c r="E40" s="176"/>
      <c r="F40" s="177"/>
    </row>
    <row r="41" spans="1:7" x14ac:dyDescent="0.3">
      <c r="A41" s="174"/>
      <c r="B41" s="174"/>
      <c r="C41" s="174"/>
      <c r="D41" s="175"/>
      <c r="E41" s="176"/>
      <c r="F41" s="177"/>
    </row>
    <row r="42" spans="1:7" x14ac:dyDescent="0.3">
      <c r="A42" s="6" t="s">
        <v>373</v>
      </c>
      <c r="B42" s="2"/>
      <c r="C42" s="174"/>
      <c r="D42" s="175"/>
      <c r="E42" s="668" t="s">
        <v>374</v>
      </c>
      <c r="F42" s="668"/>
    </row>
    <row r="43" spans="1:7" x14ac:dyDescent="0.3">
      <c r="A43" s="6" t="s">
        <v>113</v>
      </c>
      <c r="B43" s="2"/>
      <c r="C43" s="174"/>
      <c r="D43" s="175"/>
      <c r="E43" s="668" t="s">
        <v>113</v>
      </c>
      <c r="F43" s="668"/>
    </row>
    <row r="44" spans="1:7" x14ac:dyDescent="0.3">
      <c r="A44" s="174"/>
      <c r="B44" s="174"/>
      <c r="C44" s="174"/>
      <c r="D44" s="175"/>
      <c r="E44" s="176"/>
      <c r="F44" s="177"/>
    </row>
    <row r="45" spans="1:7" x14ac:dyDescent="0.3">
      <c r="A45" s="174"/>
      <c r="B45" s="174"/>
      <c r="C45" s="174"/>
      <c r="D45" s="175"/>
      <c r="E45" s="176"/>
      <c r="F45" s="174"/>
    </row>
    <row r="46" spans="1:7" x14ac:dyDescent="0.3">
      <c r="A46" s="174"/>
      <c r="B46" s="174"/>
      <c r="C46" s="174"/>
      <c r="D46" s="175"/>
      <c r="E46" s="176"/>
      <c r="F46" s="174"/>
    </row>
    <row r="47" spans="1:7" x14ac:dyDescent="0.3">
      <c r="A47" s="174"/>
      <c r="B47" s="174"/>
      <c r="C47" s="174"/>
      <c r="D47" s="175"/>
      <c r="E47" s="176"/>
      <c r="F47" s="174"/>
    </row>
    <row r="48" spans="1:7" x14ac:dyDescent="0.3">
      <c r="A48" s="174"/>
      <c r="B48" s="174"/>
      <c r="C48" s="174"/>
      <c r="D48" s="175"/>
      <c r="E48" s="176"/>
      <c r="F48" s="174"/>
    </row>
  </sheetData>
  <sheetProtection password="EF22" sheet="1"/>
  <mergeCells count="30">
    <mergeCell ref="B35:C35"/>
    <mergeCell ref="E43:F43"/>
    <mergeCell ref="B26:C26"/>
    <mergeCell ref="B37:C37"/>
    <mergeCell ref="B38:C38"/>
    <mergeCell ref="B28:C28"/>
    <mergeCell ref="E42:F42"/>
    <mergeCell ref="B27:C27"/>
    <mergeCell ref="B36:C36"/>
    <mergeCell ref="A39:C39"/>
    <mergeCell ref="B17:C17"/>
    <mergeCell ref="B32:C32"/>
    <mergeCell ref="B33:C33"/>
    <mergeCell ref="B34:C34"/>
    <mergeCell ref="B31:C31"/>
    <mergeCell ref="B23:C23"/>
    <mergeCell ref="B25:C25"/>
    <mergeCell ref="B24:C24"/>
    <mergeCell ref="B29:C29"/>
    <mergeCell ref="B30:C30"/>
    <mergeCell ref="B14:C14"/>
    <mergeCell ref="B21:C21"/>
    <mergeCell ref="B22:C22"/>
    <mergeCell ref="B12:C12"/>
    <mergeCell ref="B13:C13"/>
    <mergeCell ref="B15:C15"/>
    <mergeCell ref="B18:C18"/>
    <mergeCell ref="B20:C20"/>
    <mergeCell ref="B19:C19"/>
    <mergeCell ref="B16:C16"/>
  </mergeCells>
  <phoneticPr fontId="20" type="noConversion"/>
  <conditionalFormatting sqref="F39">
    <cfRule type="cellIs" dxfId="16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 " sqref="F13:F38">
      <formula1>0</formula1>
    </dataValidation>
    <dataValidation type="date" operator="greaterThan" allowBlank="1" showInputMessage="1" showErrorMessage="1" sqref="E13:E39">
      <formula1>29221</formula1>
    </dataValidation>
  </dataValidations>
  <pageMargins left="0.7" right="0.7" top="0.75" bottom="0.75" header="0.3" footer="0.3"/>
  <pageSetup scale="81" orientation="landscape" r:id="rId1"/>
  <headerFooter>
    <oddFooter>&amp;L&amp;F &amp;A&amp;C&amp;P / 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37"/>
  <sheetViews>
    <sheetView showGridLines="0" workbookViewId="0">
      <selection activeCell="D1" sqref="D1"/>
    </sheetView>
  </sheetViews>
  <sheetFormatPr defaultColWidth="9.1796875" defaultRowHeight="12.5" x14ac:dyDescent="0.25"/>
  <cols>
    <col min="1" max="1" width="11.81640625" style="174" customWidth="1"/>
    <col min="2" max="2" width="13.453125" style="174" customWidth="1"/>
    <col min="3" max="3" width="28.7265625" style="174" customWidth="1"/>
    <col min="4" max="4" width="14.54296875" style="175" customWidth="1"/>
    <col min="5" max="5" width="12.81640625" style="183" customWidth="1"/>
    <col min="6" max="6" width="17.26953125" style="174" customWidth="1"/>
    <col min="7" max="7" width="12.81640625" style="174" customWidth="1"/>
    <col min="8" max="8" width="9.1796875" style="174"/>
    <col min="9" max="9" width="10.453125" style="174" bestFit="1" customWidth="1"/>
    <col min="10" max="16384" width="9.1796875" style="174"/>
  </cols>
  <sheetData>
    <row r="1" spans="1:7" x14ac:dyDescent="0.25">
      <c r="A1" s="59" t="s">
        <v>237</v>
      </c>
      <c r="B1" s="171"/>
      <c r="C1" s="62" t="str">
        <f>'300'!C1</f>
        <v>…………..</v>
      </c>
      <c r="D1" s="152"/>
      <c r="E1" s="148"/>
      <c r="F1" s="59"/>
      <c r="G1" s="33"/>
    </row>
    <row r="2" spans="1:7" x14ac:dyDescent="0.25">
      <c r="A2" s="59" t="s">
        <v>238</v>
      </c>
      <c r="B2" s="171"/>
      <c r="C2" s="62" t="str">
        <f>'300'!C2</f>
        <v>……………………………………</v>
      </c>
      <c r="D2" s="152"/>
      <c r="E2" s="148"/>
      <c r="F2" s="59"/>
      <c r="G2" s="33"/>
    </row>
    <row r="3" spans="1:7" x14ac:dyDescent="0.25">
      <c r="A3" s="59" t="s">
        <v>235</v>
      </c>
      <c r="B3" s="171"/>
      <c r="C3" s="62" t="s">
        <v>248</v>
      </c>
      <c r="D3" s="152"/>
      <c r="E3" s="148"/>
      <c r="F3" s="59"/>
      <c r="G3" s="33"/>
    </row>
    <row r="4" spans="1:7" ht="12.75" customHeight="1" x14ac:dyDescent="0.25">
      <c r="A4" s="59" t="s">
        <v>236</v>
      </c>
      <c r="B4" s="171"/>
      <c r="C4" s="184" t="s">
        <v>320</v>
      </c>
      <c r="D4" s="152"/>
      <c r="E4" s="148"/>
      <c r="F4" s="59"/>
      <c r="G4" s="33"/>
    </row>
    <row r="5" spans="1:7" ht="12.75" customHeight="1" x14ac:dyDescent="0.25">
      <c r="A5" s="59" t="s">
        <v>246</v>
      </c>
      <c r="B5" s="171"/>
      <c r="C5" s="96">
        <f>'300'!C5</f>
        <v>40847</v>
      </c>
      <c r="D5" s="152"/>
      <c r="E5" s="148"/>
      <c r="F5" s="59"/>
      <c r="G5" s="33"/>
    </row>
    <row r="6" spans="1:7" x14ac:dyDescent="0.25">
      <c r="A6" s="59" t="s">
        <v>245</v>
      </c>
      <c r="B6" s="171"/>
      <c r="C6" s="62" t="str">
        <f>'300'!C6</f>
        <v>………………………………..</v>
      </c>
      <c r="D6" s="152"/>
      <c r="E6" s="148"/>
      <c r="F6" s="59"/>
      <c r="G6" s="33"/>
    </row>
    <row r="7" spans="1:7" ht="12.75" customHeight="1" x14ac:dyDescent="0.25">
      <c r="A7" s="59" t="s">
        <v>239</v>
      </c>
      <c r="B7" s="171"/>
      <c r="C7" s="62" t="str">
        <f>'300'!C7</f>
        <v>………………………………..</v>
      </c>
      <c r="D7" s="152"/>
      <c r="E7" s="148"/>
      <c r="F7" s="59"/>
      <c r="G7" s="33"/>
    </row>
    <row r="8" spans="1:7" x14ac:dyDescent="0.25">
      <c r="A8" s="59" t="s">
        <v>240</v>
      </c>
      <c r="B8" s="171"/>
      <c r="C8" s="62" t="str">
        <f>'300'!C8</f>
        <v>………………………..</v>
      </c>
      <c r="D8" s="152"/>
      <c r="E8" s="148"/>
      <c r="F8" s="59"/>
      <c r="G8" s="33"/>
    </row>
    <row r="9" spans="1:7" x14ac:dyDescent="0.25">
      <c r="A9" s="59" t="s">
        <v>241</v>
      </c>
      <c r="B9" s="171"/>
      <c r="C9" s="62" t="str">
        <f>'300'!C9</f>
        <v>……………………..</v>
      </c>
      <c r="D9" s="152"/>
      <c r="E9" s="148"/>
      <c r="F9" s="59"/>
      <c r="G9" s="33"/>
    </row>
    <row r="10" spans="1:7" ht="13.5" thickBot="1" x14ac:dyDescent="0.3">
      <c r="A10" s="91"/>
      <c r="B10" s="91"/>
      <c r="C10" s="91"/>
      <c r="D10" s="153"/>
      <c r="E10" s="149"/>
      <c r="F10" s="171"/>
    </row>
    <row r="11" spans="1:7" ht="26.25" customHeight="1" thickBot="1" x14ac:dyDescent="0.3">
      <c r="A11" s="170" t="s">
        <v>118</v>
      </c>
      <c r="B11" s="677" t="s">
        <v>119</v>
      </c>
      <c r="C11" s="699"/>
      <c r="D11" s="370" t="s">
        <v>121</v>
      </c>
      <c r="E11" s="447" t="s">
        <v>122</v>
      </c>
      <c r="F11" s="241" t="s">
        <v>400</v>
      </c>
    </row>
    <row r="12" spans="1:7" ht="14.5" x14ac:dyDescent="0.35">
      <c r="A12" s="418"/>
      <c r="B12" s="700"/>
      <c r="C12" s="701"/>
      <c r="D12" s="419"/>
      <c r="E12" s="642"/>
      <c r="F12" s="434"/>
      <c r="G12" s="182"/>
    </row>
    <row r="13" spans="1:7" ht="14.5" x14ac:dyDescent="0.35">
      <c r="A13" s="421"/>
      <c r="B13" s="695"/>
      <c r="C13" s="696"/>
      <c r="D13" s="422"/>
      <c r="E13" s="643"/>
      <c r="F13" s="435"/>
      <c r="G13" s="182"/>
    </row>
    <row r="14" spans="1:7" ht="14.5" x14ac:dyDescent="0.35">
      <c r="A14" s="421"/>
      <c r="B14" s="695"/>
      <c r="C14" s="696"/>
      <c r="D14" s="422"/>
      <c r="E14" s="643"/>
      <c r="F14" s="435"/>
      <c r="G14" s="182"/>
    </row>
    <row r="15" spans="1:7" ht="14.5" x14ac:dyDescent="0.35">
      <c r="A15" s="421"/>
      <c r="B15" s="695"/>
      <c r="C15" s="696"/>
      <c r="D15" s="422"/>
      <c r="E15" s="643"/>
      <c r="F15" s="435"/>
      <c r="G15" s="182"/>
    </row>
    <row r="16" spans="1:7" ht="14.5" x14ac:dyDescent="0.35">
      <c r="A16" s="421"/>
      <c r="B16" s="695"/>
      <c r="C16" s="696"/>
      <c r="D16" s="422"/>
      <c r="E16" s="643"/>
      <c r="F16" s="435"/>
      <c r="G16" s="182"/>
    </row>
    <row r="17" spans="1:7" ht="14.5" x14ac:dyDescent="0.35">
      <c r="A17" s="421"/>
      <c r="B17" s="695"/>
      <c r="C17" s="696"/>
      <c r="D17" s="422"/>
      <c r="E17" s="643"/>
      <c r="F17" s="435"/>
      <c r="G17" s="182"/>
    </row>
    <row r="18" spans="1:7" ht="14.5" x14ac:dyDescent="0.35">
      <c r="A18" s="421"/>
      <c r="B18" s="695"/>
      <c r="C18" s="696"/>
      <c r="D18" s="422"/>
      <c r="E18" s="643"/>
      <c r="F18" s="435"/>
      <c r="G18" s="182"/>
    </row>
    <row r="19" spans="1:7" ht="14.5" x14ac:dyDescent="0.35">
      <c r="A19" s="421"/>
      <c r="B19" s="695"/>
      <c r="C19" s="696"/>
      <c r="D19" s="422"/>
      <c r="E19" s="643"/>
      <c r="F19" s="435"/>
      <c r="G19" s="182"/>
    </row>
    <row r="20" spans="1:7" ht="14.5" x14ac:dyDescent="0.35">
      <c r="A20" s="421"/>
      <c r="B20" s="695"/>
      <c r="C20" s="696"/>
      <c r="D20" s="422"/>
      <c r="E20" s="643"/>
      <c r="F20" s="435"/>
      <c r="G20" s="182"/>
    </row>
    <row r="21" spans="1:7" ht="14.5" x14ac:dyDescent="0.35">
      <c r="A21" s="421"/>
      <c r="B21" s="695"/>
      <c r="C21" s="696"/>
      <c r="D21" s="422"/>
      <c r="E21" s="643"/>
      <c r="F21" s="435"/>
      <c r="G21" s="182"/>
    </row>
    <row r="22" spans="1:7" ht="14.5" x14ac:dyDescent="0.35">
      <c r="A22" s="421"/>
      <c r="B22" s="695"/>
      <c r="C22" s="696"/>
      <c r="D22" s="422"/>
      <c r="E22" s="643"/>
      <c r="F22" s="435"/>
      <c r="G22" s="182"/>
    </row>
    <row r="23" spans="1:7" ht="14.5" x14ac:dyDescent="0.35">
      <c r="A23" s="421"/>
      <c r="B23" s="695"/>
      <c r="C23" s="696"/>
      <c r="D23" s="422"/>
      <c r="E23" s="643"/>
      <c r="F23" s="435"/>
      <c r="G23" s="182"/>
    </row>
    <row r="24" spans="1:7" ht="14.5" x14ac:dyDescent="0.35">
      <c r="A24" s="421"/>
      <c r="B24" s="695"/>
      <c r="C24" s="696"/>
      <c r="D24" s="422"/>
      <c r="E24" s="643"/>
      <c r="F24" s="435"/>
      <c r="G24" s="182"/>
    </row>
    <row r="25" spans="1:7" ht="14.5" x14ac:dyDescent="0.35">
      <c r="A25" s="421"/>
      <c r="B25" s="695"/>
      <c r="C25" s="696"/>
      <c r="D25" s="422"/>
      <c r="E25" s="643"/>
      <c r="F25" s="435"/>
      <c r="G25" s="182"/>
    </row>
    <row r="26" spans="1:7" ht="14.5" x14ac:dyDescent="0.35">
      <c r="A26" s="421"/>
      <c r="B26" s="695"/>
      <c r="C26" s="696"/>
      <c r="D26" s="422"/>
      <c r="E26" s="643"/>
      <c r="F26" s="435"/>
      <c r="G26" s="182"/>
    </row>
    <row r="27" spans="1:7" ht="14.5" x14ac:dyDescent="0.35">
      <c r="A27" s="421"/>
      <c r="B27" s="695"/>
      <c r="C27" s="696"/>
      <c r="D27" s="422"/>
      <c r="E27" s="643"/>
      <c r="F27" s="435"/>
      <c r="G27" s="182"/>
    </row>
    <row r="28" spans="1:7" ht="14.5" x14ac:dyDescent="0.35">
      <c r="A28" s="421"/>
      <c r="B28" s="695"/>
      <c r="C28" s="696"/>
      <c r="D28" s="422"/>
      <c r="E28" s="643"/>
      <c r="F28" s="435"/>
      <c r="G28" s="182"/>
    </row>
    <row r="29" spans="1:7" ht="14.5" x14ac:dyDescent="0.35">
      <c r="A29" s="421"/>
      <c r="B29" s="695"/>
      <c r="C29" s="696"/>
      <c r="D29" s="422"/>
      <c r="E29" s="643"/>
      <c r="F29" s="435"/>
      <c r="G29" s="182"/>
    </row>
    <row r="30" spans="1:7" ht="14.5" x14ac:dyDescent="0.35">
      <c r="A30" s="421"/>
      <c r="B30" s="695"/>
      <c r="C30" s="696"/>
      <c r="D30" s="422"/>
      <c r="E30" s="643"/>
      <c r="F30" s="435"/>
      <c r="G30" s="182"/>
    </row>
    <row r="31" spans="1:7" ht="15" thickBot="1" x14ac:dyDescent="0.4">
      <c r="A31" s="436"/>
      <c r="B31" s="697"/>
      <c r="C31" s="698"/>
      <c r="D31" s="437"/>
      <c r="E31" s="644"/>
      <c r="F31" s="438"/>
      <c r="G31" s="182"/>
    </row>
    <row r="32" spans="1:7" ht="13.5" thickBot="1" x14ac:dyDescent="0.35">
      <c r="A32" s="663" t="s">
        <v>120</v>
      </c>
      <c r="B32" s="662"/>
      <c r="C32" s="664"/>
      <c r="D32" s="665"/>
      <c r="E32" s="666"/>
      <c r="F32" s="363">
        <f>SUM(F12:F31)</f>
        <v>0</v>
      </c>
      <c r="G32" s="141"/>
    </row>
    <row r="33" spans="1:5" ht="13" x14ac:dyDescent="0.25">
      <c r="A33" s="16"/>
      <c r="B33" s="2"/>
      <c r="C33" s="2"/>
      <c r="D33" s="50"/>
      <c r="E33" s="150"/>
    </row>
    <row r="34" spans="1:5" ht="13" x14ac:dyDescent="0.25">
      <c r="A34" s="16"/>
      <c r="B34" s="2"/>
      <c r="C34" s="2"/>
      <c r="D34" s="50"/>
      <c r="E34" s="150"/>
    </row>
    <row r="35" spans="1:5" x14ac:dyDescent="0.25">
      <c r="A35" s="6" t="s">
        <v>371</v>
      </c>
      <c r="B35" s="2"/>
      <c r="D35" s="50" t="s">
        <v>372</v>
      </c>
    </row>
    <row r="36" spans="1:5" x14ac:dyDescent="0.25">
      <c r="A36" s="6" t="s">
        <v>113</v>
      </c>
      <c r="B36" s="2"/>
      <c r="D36" s="50" t="s">
        <v>113</v>
      </c>
      <c r="E36" s="151"/>
    </row>
    <row r="37" spans="1:5" x14ac:dyDescent="0.25">
      <c r="B37" s="174" t="s">
        <v>309</v>
      </c>
    </row>
  </sheetData>
  <sheetProtection password="EF22" sheet="1"/>
  <mergeCells count="21">
    <mergeCell ref="B11:C11"/>
    <mergeCell ref="B12:C12"/>
    <mergeCell ref="B13:C13"/>
    <mergeCell ref="B14:C14"/>
    <mergeCell ref="B15:C15"/>
    <mergeCell ref="B17:C17"/>
    <mergeCell ref="B27:C27"/>
    <mergeCell ref="B22:C22"/>
    <mergeCell ref="B29:C29"/>
    <mergeCell ref="B18:C18"/>
    <mergeCell ref="B16:C16"/>
    <mergeCell ref="B28:C28"/>
    <mergeCell ref="B20:C20"/>
    <mergeCell ref="B30:C30"/>
    <mergeCell ref="B19:C19"/>
    <mergeCell ref="B21:C21"/>
    <mergeCell ref="B31:C31"/>
    <mergeCell ref="B23:C23"/>
    <mergeCell ref="B24:C24"/>
    <mergeCell ref="B25:C25"/>
    <mergeCell ref="B26:C26"/>
  </mergeCells>
  <phoneticPr fontId="20" type="noConversion"/>
  <conditionalFormatting sqref="F32">
    <cfRule type="cellIs" dxfId="15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 " sqref="F12:F31">
      <formula1>0</formula1>
    </dataValidation>
    <dataValidation type="date" operator="greaterThan" allowBlank="1" showInputMessage="1" showErrorMessage="1" sqref="E12:E31">
      <formula1>29221</formula1>
    </dataValidation>
  </dataValidations>
  <pageMargins left="0.7" right="0.7" top="0.75" bottom="0.75" header="0.3" footer="0.3"/>
  <pageSetup scale="97" orientation="landscape" r:id="rId1"/>
  <headerFooter>
    <oddFooter>&amp;L&amp;F &amp;A&amp;C&amp;P / 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47"/>
  <sheetViews>
    <sheetView showGridLines="0" workbookViewId="0">
      <selection activeCell="B20" sqref="B20:C20"/>
    </sheetView>
  </sheetViews>
  <sheetFormatPr defaultColWidth="9.1796875" defaultRowHeight="12.5" x14ac:dyDescent="0.25"/>
  <cols>
    <col min="1" max="1" width="11.81640625" style="174" customWidth="1"/>
    <col min="2" max="2" width="17.54296875" style="174" customWidth="1"/>
    <col min="3" max="3" width="20.453125" style="174" customWidth="1"/>
    <col min="4" max="4" width="21.26953125" style="174" customWidth="1"/>
    <col min="5" max="5" width="15" style="174" customWidth="1"/>
    <col min="6" max="16384" width="9.1796875" style="174"/>
  </cols>
  <sheetData>
    <row r="1" spans="1:6" x14ac:dyDescent="0.25">
      <c r="A1" s="59" t="s">
        <v>237</v>
      </c>
      <c r="B1" s="171"/>
      <c r="C1" s="184" t="str">
        <f>'300'!C1</f>
        <v>…………..</v>
      </c>
      <c r="D1" s="184"/>
      <c r="E1" s="188"/>
      <c r="F1" s="188"/>
    </row>
    <row r="2" spans="1:6" x14ac:dyDescent="0.25">
      <c r="A2" s="59" t="s">
        <v>238</v>
      </c>
      <c r="B2" s="171"/>
      <c r="C2" s="184" t="str">
        <f>'001'!C2</f>
        <v>……………………………………</v>
      </c>
      <c r="D2" s="184"/>
      <c r="E2" s="188"/>
      <c r="F2" s="188"/>
    </row>
    <row r="3" spans="1:6" x14ac:dyDescent="0.25">
      <c r="A3" s="59" t="s">
        <v>235</v>
      </c>
      <c r="B3" s="171"/>
      <c r="C3" s="184" t="s">
        <v>249</v>
      </c>
      <c r="D3" s="184"/>
      <c r="E3" s="188"/>
      <c r="F3" s="188"/>
    </row>
    <row r="4" spans="1:6" ht="13" x14ac:dyDescent="0.25">
      <c r="A4" s="59" t="s">
        <v>236</v>
      </c>
      <c r="B4" s="171"/>
      <c r="C4" s="103" t="s">
        <v>321</v>
      </c>
      <c r="D4" s="94"/>
      <c r="E4" s="52"/>
      <c r="F4" s="52"/>
    </row>
    <row r="5" spans="1:6" x14ac:dyDescent="0.25">
      <c r="A5" s="59" t="s">
        <v>246</v>
      </c>
      <c r="B5" s="171"/>
      <c r="C5" s="189">
        <f>'300'!C5</f>
        <v>40847</v>
      </c>
      <c r="D5" s="184"/>
      <c r="E5" s="188"/>
      <c r="F5" s="188"/>
    </row>
    <row r="6" spans="1:6" x14ac:dyDescent="0.25">
      <c r="A6" s="59" t="s">
        <v>245</v>
      </c>
      <c r="B6" s="171"/>
      <c r="C6" s="184" t="str">
        <f>'300'!C6</f>
        <v>………………………………..</v>
      </c>
      <c r="D6" s="184"/>
      <c r="E6" s="188"/>
      <c r="F6" s="188"/>
    </row>
    <row r="7" spans="1:6" x14ac:dyDescent="0.25">
      <c r="A7" s="59" t="s">
        <v>239</v>
      </c>
      <c r="B7" s="171"/>
      <c r="C7" s="184" t="str">
        <f>'300'!C7</f>
        <v>………………………………..</v>
      </c>
      <c r="D7" s="184"/>
      <c r="E7" s="188"/>
      <c r="F7" s="188"/>
    </row>
    <row r="8" spans="1:6" x14ac:dyDescent="0.25">
      <c r="A8" s="59" t="s">
        <v>240</v>
      </c>
      <c r="B8" s="171"/>
      <c r="C8" s="184" t="str">
        <f>'300'!C8</f>
        <v>………………………..</v>
      </c>
      <c r="D8" s="184"/>
      <c r="E8" s="188"/>
      <c r="F8" s="188"/>
    </row>
    <row r="9" spans="1:6" x14ac:dyDescent="0.25">
      <c r="A9" s="59" t="s">
        <v>241</v>
      </c>
      <c r="B9" s="171"/>
      <c r="C9" s="184" t="str">
        <f>'300'!C9</f>
        <v>……………………..</v>
      </c>
      <c r="D9" s="184"/>
      <c r="E9" s="188"/>
      <c r="F9" s="188"/>
    </row>
    <row r="10" spans="1:6" ht="13" thickBot="1" x14ac:dyDescent="0.3">
      <c r="A10" s="59"/>
      <c r="B10" s="171"/>
      <c r="C10" s="184"/>
      <c r="D10" s="171"/>
    </row>
    <row r="11" spans="1:6" ht="26.5" thickBot="1" x14ac:dyDescent="0.3">
      <c r="A11" s="170" t="s">
        <v>124</v>
      </c>
      <c r="B11" s="677" t="s">
        <v>123</v>
      </c>
      <c r="C11" s="703"/>
      <c r="D11" s="241" t="s">
        <v>401</v>
      </c>
    </row>
    <row r="12" spans="1:6" x14ac:dyDescent="0.25">
      <c r="A12" s="439"/>
      <c r="B12" s="690"/>
      <c r="C12" s="704"/>
      <c r="D12" s="308"/>
    </row>
    <row r="13" spans="1:6" x14ac:dyDescent="0.25">
      <c r="A13" s="441"/>
      <c r="B13" s="681"/>
      <c r="C13" s="702"/>
      <c r="D13" s="443"/>
    </row>
    <row r="14" spans="1:6" x14ac:dyDescent="0.25">
      <c r="A14" s="441"/>
      <c r="B14" s="681"/>
      <c r="C14" s="702"/>
      <c r="D14" s="443"/>
    </row>
    <row r="15" spans="1:6" x14ac:dyDescent="0.25">
      <c r="A15" s="441"/>
      <c r="B15" s="681"/>
      <c r="C15" s="702"/>
      <c r="D15" s="443"/>
    </row>
    <row r="16" spans="1:6" x14ac:dyDescent="0.25">
      <c r="A16" s="441"/>
      <c r="B16" s="681"/>
      <c r="C16" s="702"/>
      <c r="D16" s="443"/>
    </row>
    <row r="17" spans="1:4" x14ac:dyDescent="0.25">
      <c r="A17" s="441"/>
      <c r="B17" s="681"/>
      <c r="C17" s="702"/>
      <c r="D17" s="443"/>
    </row>
    <row r="18" spans="1:4" x14ac:dyDescent="0.25">
      <c r="A18" s="441"/>
      <c r="B18" s="681"/>
      <c r="C18" s="702"/>
      <c r="D18" s="443"/>
    </row>
    <row r="19" spans="1:4" x14ac:dyDescent="0.25">
      <c r="A19" s="441"/>
      <c r="B19" s="681"/>
      <c r="C19" s="702"/>
      <c r="D19" s="443"/>
    </row>
    <row r="20" spans="1:4" x14ac:dyDescent="0.25">
      <c r="A20" s="441"/>
      <c r="B20" s="681"/>
      <c r="C20" s="702"/>
      <c r="D20" s="443"/>
    </row>
    <row r="21" spans="1:4" x14ac:dyDescent="0.25">
      <c r="A21" s="441"/>
      <c r="B21" s="681"/>
      <c r="C21" s="702"/>
      <c r="D21" s="443"/>
    </row>
    <row r="22" spans="1:4" x14ac:dyDescent="0.25">
      <c r="A22" s="441"/>
      <c r="B22" s="681"/>
      <c r="C22" s="702"/>
      <c r="D22" s="443"/>
    </row>
    <row r="23" spans="1:4" x14ac:dyDescent="0.25">
      <c r="A23" s="441"/>
      <c r="B23" s="681"/>
      <c r="C23" s="702"/>
      <c r="D23" s="443"/>
    </row>
    <row r="24" spans="1:4" x14ac:dyDescent="0.25">
      <c r="A24" s="441"/>
      <c r="B24" s="681"/>
      <c r="C24" s="702"/>
      <c r="D24" s="443"/>
    </row>
    <row r="25" spans="1:4" x14ac:dyDescent="0.25">
      <c r="A25" s="441"/>
      <c r="B25" s="681"/>
      <c r="C25" s="702"/>
      <c r="D25" s="443"/>
    </row>
    <row r="26" spans="1:4" x14ac:dyDescent="0.25">
      <c r="A26" s="441"/>
      <c r="B26" s="681"/>
      <c r="C26" s="702"/>
      <c r="D26" s="443"/>
    </row>
    <row r="27" spans="1:4" x14ac:dyDescent="0.25">
      <c r="A27" s="441"/>
      <c r="B27" s="681"/>
      <c r="C27" s="702"/>
      <c r="D27" s="443"/>
    </row>
    <row r="28" spans="1:4" x14ac:dyDescent="0.25">
      <c r="A28" s="441"/>
      <c r="B28" s="681"/>
      <c r="C28" s="702"/>
      <c r="D28" s="443"/>
    </row>
    <row r="29" spans="1:4" x14ac:dyDescent="0.25">
      <c r="A29" s="441"/>
      <c r="B29" s="681"/>
      <c r="C29" s="702"/>
      <c r="D29" s="443"/>
    </row>
    <row r="30" spans="1:4" x14ac:dyDescent="0.25">
      <c r="A30" s="441"/>
      <c r="B30" s="681"/>
      <c r="C30" s="702"/>
      <c r="D30" s="443"/>
    </row>
    <row r="31" spans="1:4" x14ac:dyDescent="0.25">
      <c r="A31" s="441"/>
      <c r="B31" s="681"/>
      <c r="C31" s="702"/>
      <c r="D31" s="443"/>
    </row>
    <row r="32" spans="1:4" x14ac:dyDescent="0.25">
      <c r="A32" s="441"/>
      <c r="B32" s="681"/>
      <c r="C32" s="702"/>
      <c r="D32" s="443"/>
    </row>
    <row r="33" spans="1:5" x14ac:dyDescent="0.25">
      <c r="A33" s="441"/>
      <c r="B33" s="681"/>
      <c r="C33" s="702"/>
      <c r="D33" s="443"/>
    </row>
    <row r="34" spans="1:5" x14ac:dyDescent="0.25">
      <c r="A34" s="441"/>
      <c r="B34" s="681"/>
      <c r="C34" s="702"/>
      <c r="D34" s="443"/>
    </row>
    <row r="35" spans="1:5" x14ac:dyDescent="0.25">
      <c r="A35" s="441"/>
      <c r="B35" s="681"/>
      <c r="C35" s="702"/>
      <c r="D35" s="443"/>
    </row>
    <row r="36" spans="1:5" x14ac:dyDescent="0.25">
      <c r="A36" s="441"/>
      <c r="B36" s="681"/>
      <c r="C36" s="702"/>
      <c r="D36" s="443"/>
    </row>
    <row r="37" spans="1:5" x14ac:dyDescent="0.25">
      <c r="A37" s="441"/>
      <c r="B37" s="681"/>
      <c r="C37" s="702"/>
      <c r="D37" s="443"/>
    </row>
    <row r="38" spans="1:5" x14ac:dyDescent="0.25">
      <c r="A38" s="441"/>
      <c r="B38" s="681"/>
      <c r="C38" s="702"/>
      <c r="D38" s="443"/>
    </row>
    <row r="39" spans="1:5" x14ac:dyDescent="0.25">
      <c r="A39" s="441"/>
      <c r="B39" s="681"/>
      <c r="C39" s="702"/>
      <c r="D39" s="443"/>
    </row>
    <row r="40" spans="1:5" x14ac:dyDescent="0.25">
      <c r="A40" s="441"/>
      <c r="B40" s="681"/>
      <c r="C40" s="702"/>
      <c r="D40" s="443"/>
    </row>
    <row r="41" spans="1:5" ht="13" thickBot="1" x14ac:dyDescent="0.3">
      <c r="A41" s="444"/>
      <c r="B41" s="691"/>
      <c r="C41" s="706"/>
      <c r="D41" s="446"/>
    </row>
    <row r="42" spans="1:5" ht="13.5" thickBot="1" x14ac:dyDescent="0.35">
      <c r="A42" s="362" t="s">
        <v>120</v>
      </c>
      <c r="B42" s="705"/>
      <c r="C42" s="705"/>
      <c r="D42" s="373">
        <f>SUM(D12:D41)</f>
        <v>0</v>
      </c>
      <c r="E42" s="141"/>
    </row>
    <row r="43" spans="1:5" ht="13" x14ac:dyDescent="0.25">
      <c r="A43" s="16"/>
      <c r="B43" s="2"/>
      <c r="C43" s="2"/>
      <c r="D43" s="2"/>
    </row>
    <row r="44" spans="1:5" ht="13" x14ac:dyDescent="0.25">
      <c r="A44" s="16"/>
      <c r="B44" s="2"/>
      <c r="C44" s="2"/>
      <c r="D44" s="2"/>
    </row>
    <row r="45" spans="1:5" x14ac:dyDescent="0.25">
      <c r="A45" s="8"/>
      <c r="B45" s="8"/>
      <c r="C45" s="20"/>
      <c r="D45" s="8"/>
    </row>
    <row r="46" spans="1:5" x14ac:dyDescent="0.25">
      <c r="A46" s="6" t="s">
        <v>369</v>
      </c>
      <c r="B46" s="2"/>
      <c r="C46" s="668" t="s">
        <v>370</v>
      </c>
      <c r="D46" s="668"/>
    </row>
    <row r="47" spans="1:5" x14ac:dyDescent="0.25">
      <c r="A47" s="6" t="s">
        <v>113</v>
      </c>
      <c r="B47" s="2"/>
      <c r="C47" s="668" t="s">
        <v>113</v>
      </c>
      <c r="D47" s="668"/>
    </row>
  </sheetData>
  <sheetProtection password="EF22" sheet="1"/>
  <mergeCells count="34">
    <mergeCell ref="B29:C29"/>
    <mergeCell ref="B41:C41"/>
    <mergeCell ref="B36:C36"/>
    <mergeCell ref="B37:C37"/>
    <mergeCell ref="B39:C39"/>
    <mergeCell ref="B40:C40"/>
    <mergeCell ref="B30:C30"/>
    <mergeCell ref="C47:D47"/>
    <mergeCell ref="B33:C33"/>
    <mergeCell ref="B31:C31"/>
    <mergeCell ref="B32:C32"/>
    <mergeCell ref="C46:D46"/>
    <mergeCell ref="B42:C42"/>
    <mergeCell ref="B38:C38"/>
    <mergeCell ref="B34:C34"/>
    <mergeCell ref="B35:C35"/>
    <mergeCell ref="B11:C11"/>
    <mergeCell ref="B12:C12"/>
    <mergeCell ref="B13:C13"/>
    <mergeCell ref="B28:C28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5:C25"/>
    <mergeCell ref="B14:C14"/>
    <mergeCell ref="B15:C15"/>
    <mergeCell ref="B16:C16"/>
    <mergeCell ref="B17:C17"/>
  </mergeCells>
  <phoneticPr fontId="20" type="noConversion"/>
  <conditionalFormatting sqref="D42">
    <cfRule type="cellIs" dxfId="14" priority="1" stopIfTrue="1" operator="equal">
      <formula>"Check Rules!!!"</formula>
    </cfRule>
  </conditionalFormatting>
  <dataValidations count="1">
    <dataValidation type="whole" operator="greaterThanOrEqual" allowBlank="1" showInputMessage="1" showErrorMessage="1" errorTitle="CBN - OFID" error="Data input must be POSITIVE WHOLE NUMBERS" sqref="D12:D41">
      <formula1>0</formula1>
    </dataValidation>
  </dataValidations>
  <pageMargins left="0.7" right="0.7" top="0.75" bottom="0.75" header="0.3" footer="0.3"/>
  <pageSetup orientation="portrait" r:id="rId1"/>
  <headerFooter>
    <oddFooter>&amp;L&amp;F &amp;A&amp;C&amp;P / 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24"/>
  <sheetViews>
    <sheetView showGridLines="0" workbookViewId="0">
      <selection activeCell="E6" sqref="E6"/>
    </sheetView>
  </sheetViews>
  <sheetFormatPr defaultColWidth="9.1796875" defaultRowHeight="12.5" x14ac:dyDescent="0.25"/>
  <cols>
    <col min="1" max="1" width="5.453125" style="174" customWidth="1"/>
    <col min="2" max="2" width="46.54296875" style="174" customWidth="1"/>
    <col min="3" max="3" width="11.81640625" style="174" customWidth="1"/>
    <col min="4" max="4" width="17.26953125" style="174" customWidth="1"/>
    <col min="5" max="5" width="10.7265625" style="174" customWidth="1"/>
    <col min="6" max="6" width="11.1796875" style="174" customWidth="1"/>
    <col min="7" max="8" width="9.1796875" style="174"/>
    <col min="9" max="9" width="10.453125" style="174" bestFit="1" customWidth="1"/>
    <col min="10" max="16384" width="9.1796875" style="174"/>
  </cols>
  <sheetData>
    <row r="1" spans="1:6" x14ac:dyDescent="0.25">
      <c r="A1" s="59" t="s">
        <v>237</v>
      </c>
      <c r="B1" s="171"/>
      <c r="C1" s="184" t="str">
        <f>'300'!C1</f>
        <v>…………..</v>
      </c>
      <c r="D1" s="171"/>
      <c r="E1" s="171"/>
    </row>
    <row r="2" spans="1:6" x14ac:dyDescent="0.25">
      <c r="A2" s="59" t="s">
        <v>238</v>
      </c>
      <c r="B2" s="171"/>
      <c r="C2" s="184" t="str">
        <f>'300'!C2</f>
        <v>……………………………………</v>
      </c>
      <c r="D2" s="171"/>
      <c r="E2" s="171"/>
    </row>
    <row r="3" spans="1:6" x14ac:dyDescent="0.25">
      <c r="A3" s="59" t="s">
        <v>235</v>
      </c>
      <c r="B3" s="171"/>
      <c r="C3" s="184" t="s">
        <v>250</v>
      </c>
      <c r="D3" s="171"/>
      <c r="E3" s="171"/>
    </row>
    <row r="4" spans="1:6" x14ac:dyDescent="0.25">
      <c r="A4" s="59" t="s">
        <v>236</v>
      </c>
      <c r="B4" s="171"/>
      <c r="C4" s="103" t="s">
        <v>325</v>
      </c>
      <c r="D4" s="185"/>
      <c r="E4" s="185"/>
      <c r="F4" s="186"/>
    </row>
    <row r="5" spans="1:6" x14ac:dyDescent="0.25">
      <c r="A5" s="59" t="s">
        <v>246</v>
      </c>
      <c r="B5" s="171"/>
      <c r="C5" s="96">
        <f>'300'!C5</f>
        <v>40847</v>
      </c>
      <c r="D5" s="171"/>
      <c r="E5" s="171"/>
    </row>
    <row r="6" spans="1:6" x14ac:dyDescent="0.25">
      <c r="A6" s="59" t="s">
        <v>245</v>
      </c>
      <c r="B6" s="171"/>
      <c r="C6" s="96" t="str">
        <f>'300'!C6</f>
        <v>………………………………..</v>
      </c>
      <c r="D6" s="171"/>
      <c r="E6" s="171"/>
    </row>
    <row r="7" spans="1:6" x14ac:dyDescent="0.25">
      <c r="A7" s="59" t="s">
        <v>239</v>
      </c>
      <c r="B7" s="171"/>
      <c r="C7" s="97" t="str">
        <f>'300'!C7</f>
        <v>………………………………..</v>
      </c>
      <c r="D7" s="171"/>
      <c r="E7" s="171"/>
    </row>
    <row r="8" spans="1:6" x14ac:dyDescent="0.25">
      <c r="A8" s="59" t="s">
        <v>240</v>
      </c>
      <c r="B8" s="171"/>
      <c r="C8" s="96" t="str">
        <f>'300'!C8</f>
        <v>………………………..</v>
      </c>
      <c r="D8" s="171"/>
      <c r="E8" s="171"/>
    </row>
    <row r="9" spans="1:6" x14ac:dyDescent="0.25">
      <c r="A9" s="59" t="s">
        <v>241</v>
      </c>
      <c r="B9" s="171"/>
      <c r="C9" s="97" t="str">
        <f>'300'!C9</f>
        <v>……………………..</v>
      </c>
      <c r="D9" s="171"/>
      <c r="E9" s="171"/>
    </row>
    <row r="10" spans="1:6" ht="13" thickBot="1" x14ac:dyDescent="0.3">
      <c r="A10" s="171"/>
      <c r="B10" s="171"/>
      <c r="C10" s="171"/>
      <c r="D10" s="171"/>
      <c r="E10" s="171"/>
    </row>
    <row r="11" spans="1:6" ht="26.5" thickBot="1" x14ac:dyDescent="0.3">
      <c r="A11" s="320" t="s">
        <v>124</v>
      </c>
      <c r="B11" s="228" t="s">
        <v>125</v>
      </c>
      <c r="C11" s="375" t="s">
        <v>126</v>
      </c>
      <c r="D11" s="370" t="s">
        <v>401</v>
      </c>
      <c r="E11" s="475" t="s">
        <v>128</v>
      </c>
    </row>
    <row r="12" spans="1:6" x14ac:dyDescent="0.25">
      <c r="A12" s="460">
        <v>1</v>
      </c>
      <c r="B12" s="461" t="s">
        <v>129</v>
      </c>
      <c r="C12" s="462"/>
      <c r="D12" s="463"/>
      <c r="E12" s="464" t="e">
        <f>D12/$D$20</f>
        <v>#DIV/0!</v>
      </c>
    </row>
    <row r="13" spans="1:6" x14ac:dyDescent="0.25">
      <c r="A13" s="465">
        <v>2</v>
      </c>
      <c r="B13" s="466" t="s">
        <v>130</v>
      </c>
      <c r="C13" s="467"/>
      <c r="D13" s="279"/>
      <c r="E13" s="468" t="e">
        <f t="shared" ref="E13:E19" si="0">D13/$D$20</f>
        <v>#DIV/0!</v>
      </c>
    </row>
    <row r="14" spans="1:6" x14ac:dyDescent="0.25">
      <c r="A14" s="465">
        <v>3</v>
      </c>
      <c r="B14" s="469" t="s">
        <v>131</v>
      </c>
      <c r="C14" s="467"/>
      <c r="D14" s="279"/>
      <c r="E14" s="468" t="e">
        <f t="shared" si="0"/>
        <v>#DIV/0!</v>
      </c>
    </row>
    <row r="15" spans="1:6" x14ac:dyDescent="0.25">
      <c r="A15" s="465">
        <v>4</v>
      </c>
      <c r="B15" s="466" t="s">
        <v>132</v>
      </c>
      <c r="C15" s="467"/>
      <c r="D15" s="279"/>
      <c r="E15" s="468" t="e">
        <f t="shared" si="0"/>
        <v>#DIV/0!</v>
      </c>
    </row>
    <row r="16" spans="1:6" x14ac:dyDescent="0.25">
      <c r="A16" s="465">
        <v>5</v>
      </c>
      <c r="B16" s="466" t="s">
        <v>133</v>
      </c>
      <c r="C16" s="467"/>
      <c r="D16" s="279"/>
      <c r="E16" s="468" t="e">
        <f t="shared" si="0"/>
        <v>#DIV/0!</v>
      </c>
    </row>
    <row r="17" spans="1:5" x14ac:dyDescent="0.25">
      <c r="A17" s="465">
        <v>6</v>
      </c>
      <c r="B17" s="466" t="s">
        <v>134</v>
      </c>
      <c r="C17" s="467"/>
      <c r="D17" s="279"/>
      <c r="E17" s="468" t="e">
        <f t="shared" si="0"/>
        <v>#DIV/0!</v>
      </c>
    </row>
    <row r="18" spans="1:5" x14ac:dyDescent="0.25">
      <c r="A18" s="465">
        <v>7</v>
      </c>
      <c r="B18" s="466" t="s">
        <v>135</v>
      </c>
      <c r="C18" s="467"/>
      <c r="D18" s="279"/>
      <c r="E18" s="468" t="e">
        <f t="shared" si="0"/>
        <v>#DIV/0!</v>
      </c>
    </row>
    <row r="19" spans="1:5" ht="13" thickBot="1" x14ac:dyDescent="0.3">
      <c r="A19" s="470">
        <v>8</v>
      </c>
      <c r="B19" s="471" t="s">
        <v>136</v>
      </c>
      <c r="C19" s="472"/>
      <c r="D19" s="473"/>
      <c r="E19" s="474" t="e">
        <f t="shared" si="0"/>
        <v>#DIV/0!</v>
      </c>
    </row>
    <row r="20" spans="1:5" ht="13.5" thickBot="1" x14ac:dyDescent="0.3">
      <c r="A20" s="374"/>
      <c r="B20" s="382" t="s">
        <v>137</v>
      </c>
      <c r="C20" s="383">
        <f>SUM(C12:C19)</f>
        <v>0</v>
      </c>
      <c r="D20" s="384">
        <f>SUM(D12:D19)</f>
        <v>0</v>
      </c>
      <c r="E20" s="385" t="e">
        <f>SUM(E12:E19)</f>
        <v>#DIV/0!</v>
      </c>
    </row>
    <row r="21" spans="1:5" x14ac:dyDescent="0.25">
      <c r="A21" s="8"/>
      <c r="B21" s="8" t="s">
        <v>309</v>
      </c>
      <c r="C21" s="187"/>
      <c r="D21" s="20"/>
      <c r="E21" s="8"/>
    </row>
    <row r="22" spans="1:5" x14ac:dyDescent="0.25">
      <c r="A22" s="8"/>
      <c r="B22" s="8"/>
      <c r="C22" s="187"/>
      <c r="D22" s="20"/>
      <c r="E22" s="8"/>
    </row>
    <row r="23" spans="1:5" x14ac:dyDescent="0.25">
      <c r="A23" s="6" t="s">
        <v>315</v>
      </c>
      <c r="B23" s="2"/>
      <c r="D23" s="50" t="s">
        <v>358</v>
      </c>
      <c r="E23" s="8"/>
    </row>
    <row r="24" spans="1:5" x14ac:dyDescent="0.25">
      <c r="A24" s="6" t="s">
        <v>113</v>
      </c>
      <c r="B24" s="2"/>
      <c r="D24" s="50" t="s">
        <v>113</v>
      </c>
    </row>
  </sheetData>
  <sheetProtection password="EF22" sheet="1"/>
  <phoneticPr fontId="20" type="noConversion"/>
  <dataValidations count="1">
    <dataValidation type="whole" operator="greaterThanOrEqual" allowBlank="1" showInputMessage="1" showErrorMessage="1" errorTitle="CBN - OFID" error="Data input must be POSITIVE WHOLE NUMBERS" sqref="C12:D19">
      <formula1>0</formula1>
    </dataValidation>
  </dataValidations>
  <pageMargins left="0.7" right="0.7" top="0.75" bottom="0.75" header="0.3" footer="0.3"/>
  <pageSetup orientation="landscape" r:id="rId1"/>
  <headerFooter>
    <oddFooter>&amp;L&amp;F &amp;A&amp;C&amp;P / 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G44"/>
  <sheetViews>
    <sheetView showGridLines="0" topLeftCell="A5" zoomScaleNormal="100" workbookViewId="0">
      <selection activeCell="I12" sqref="I12"/>
    </sheetView>
  </sheetViews>
  <sheetFormatPr defaultColWidth="9.1796875" defaultRowHeight="12.5" x14ac:dyDescent="0.25"/>
  <cols>
    <col min="1" max="1" width="5.81640625" style="195" customWidth="1"/>
    <col min="2" max="2" width="32.7265625" style="195" customWidth="1"/>
    <col min="3" max="3" width="15.26953125" style="196" customWidth="1"/>
    <col min="4" max="4" width="14.26953125" style="195" customWidth="1"/>
    <col min="5" max="5" width="23" style="195" customWidth="1"/>
    <col min="6" max="6" width="21.54296875" style="195" customWidth="1"/>
    <col min="7" max="7" width="16.1796875" style="195" bestFit="1" customWidth="1"/>
    <col min="8" max="8" width="10.1796875" style="174" bestFit="1" customWidth="1"/>
    <col min="9" max="16384" width="9.1796875" style="174"/>
  </cols>
  <sheetData>
    <row r="1" spans="1:7" x14ac:dyDescent="0.25">
      <c r="A1" s="59" t="s">
        <v>237</v>
      </c>
      <c r="B1" s="184"/>
      <c r="C1" s="184" t="str">
        <f>'300'!C1</f>
        <v>…………..</v>
      </c>
      <c r="D1" s="184"/>
      <c r="E1" s="188"/>
      <c r="F1" s="174"/>
      <c r="G1" s="174"/>
    </row>
    <row r="2" spans="1:7" x14ac:dyDescent="0.25">
      <c r="A2" s="59" t="s">
        <v>238</v>
      </c>
      <c r="B2" s="171"/>
      <c r="C2" s="184" t="str">
        <f>'300'!C2</f>
        <v>……………………………………</v>
      </c>
      <c r="D2" s="184"/>
      <c r="E2" s="188"/>
      <c r="F2" s="174"/>
      <c r="G2" s="174"/>
    </row>
    <row r="3" spans="1:7" x14ac:dyDescent="0.25">
      <c r="A3" s="59" t="s">
        <v>235</v>
      </c>
      <c r="B3" s="171"/>
      <c r="C3" s="184" t="s">
        <v>251</v>
      </c>
      <c r="D3" s="184"/>
      <c r="E3" s="188"/>
      <c r="F3" s="174"/>
      <c r="G3" s="174"/>
    </row>
    <row r="4" spans="1:7" ht="13" x14ac:dyDescent="0.25">
      <c r="A4" s="59" t="s">
        <v>236</v>
      </c>
      <c r="B4" s="171"/>
      <c r="C4" s="103" t="s">
        <v>322</v>
      </c>
      <c r="D4" s="94"/>
      <c r="E4" s="52"/>
      <c r="F4" s="174"/>
      <c r="G4" s="174"/>
    </row>
    <row r="5" spans="1:7" x14ac:dyDescent="0.25">
      <c r="A5" s="59" t="s">
        <v>246</v>
      </c>
      <c r="B5" s="171"/>
      <c r="C5" s="189">
        <f>'300'!C5</f>
        <v>40847</v>
      </c>
      <c r="D5" s="184"/>
      <c r="E5" s="188"/>
      <c r="F5" s="174"/>
      <c r="G5" s="174"/>
    </row>
    <row r="6" spans="1:7" x14ac:dyDescent="0.25">
      <c r="A6" s="59" t="s">
        <v>245</v>
      </c>
      <c r="B6" s="171"/>
      <c r="C6" s="184" t="str">
        <f>'300'!C6</f>
        <v>………………………………..</v>
      </c>
      <c r="D6" s="184"/>
      <c r="E6" s="188"/>
      <c r="F6" s="174"/>
      <c r="G6" s="174"/>
    </row>
    <row r="7" spans="1:7" x14ac:dyDescent="0.25">
      <c r="A7" s="59" t="s">
        <v>239</v>
      </c>
      <c r="B7" s="171"/>
      <c r="C7" s="184" t="str">
        <f>'300'!C7</f>
        <v>………………………………..</v>
      </c>
      <c r="D7" s="184"/>
      <c r="E7" s="188"/>
      <c r="F7" s="174"/>
      <c r="G7" s="174"/>
    </row>
    <row r="8" spans="1:7" x14ac:dyDescent="0.25">
      <c r="A8" s="59" t="s">
        <v>240</v>
      </c>
      <c r="B8" s="171"/>
      <c r="C8" s="184" t="str">
        <f>'300'!C8</f>
        <v>………………………..</v>
      </c>
      <c r="D8" s="184"/>
      <c r="E8" s="188"/>
      <c r="F8" s="174"/>
      <c r="G8" s="174"/>
    </row>
    <row r="9" spans="1:7" x14ac:dyDescent="0.25">
      <c r="A9" s="59" t="s">
        <v>241</v>
      </c>
      <c r="B9" s="171"/>
      <c r="C9" s="184" t="str">
        <f>'300'!C9</f>
        <v>……………………..</v>
      </c>
      <c r="D9" s="184"/>
      <c r="E9" s="188"/>
      <c r="F9" s="174"/>
      <c r="G9" s="174"/>
    </row>
    <row r="10" spans="1:7" x14ac:dyDescent="0.25">
      <c r="A10" s="33"/>
      <c r="B10" s="188"/>
      <c r="C10" s="188"/>
      <c r="D10" s="188"/>
      <c r="E10" s="188"/>
      <c r="F10" s="174"/>
      <c r="G10" s="174"/>
    </row>
    <row r="11" spans="1:7" x14ac:dyDescent="0.25">
      <c r="A11" s="33"/>
      <c r="B11" s="188"/>
      <c r="C11" s="188"/>
      <c r="D11" s="188"/>
      <c r="E11" s="188"/>
      <c r="F11" s="174"/>
      <c r="G11" s="174"/>
    </row>
    <row r="12" spans="1:7" x14ac:dyDescent="0.25">
      <c r="A12" s="174"/>
      <c r="B12" s="6" t="s">
        <v>373</v>
      </c>
      <c r="C12" s="2"/>
      <c r="D12" s="174"/>
      <c r="E12" s="2" t="s">
        <v>379</v>
      </c>
      <c r="F12" s="174"/>
      <c r="G12" s="174"/>
    </row>
    <row r="13" spans="1:7" x14ac:dyDescent="0.25">
      <c r="A13" s="174"/>
      <c r="B13" s="6" t="s">
        <v>113</v>
      </c>
      <c r="C13" s="2"/>
      <c r="D13" s="174"/>
      <c r="E13" s="50" t="s">
        <v>113</v>
      </c>
      <c r="F13" s="174"/>
      <c r="G13" s="174"/>
    </row>
    <row r="14" spans="1:7" x14ac:dyDescent="0.25">
      <c r="A14" s="33"/>
      <c r="B14" s="188"/>
      <c r="C14" s="188"/>
      <c r="D14" s="188"/>
      <c r="E14" s="188"/>
      <c r="F14" s="174"/>
      <c r="G14" s="174"/>
    </row>
    <row r="15" spans="1:7" ht="13" thickBot="1" x14ac:dyDescent="0.3">
      <c r="A15" s="33"/>
      <c r="B15" s="188"/>
      <c r="C15" s="188"/>
      <c r="D15" s="188"/>
      <c r="E15" s="188"/>
      <c r="F15" s="174"/>
      <c r="G15" s="174"/>
    </row>
    <row r="16" spans="1:7" s="193" customFormat="1" ht="13.5" thickBot="1" x14ac:dyDescent="0.35">
      <c r="A16" s="162" t="s">
        <v>323</v>
      </c>
      <c r="B16" s="163"/>
      <c r="C16" s="190"/>
      <c r="D16" s="190"/>
      <c r="E16" s="190"/>
      <c r="F16" s="191">
        <f>SUM(F18:F65536)</f>
        <v>0</v>
      </c>
      <c r="G16" s="192"/>
    </row>
    <row r="17" spans="1:7" ht="26.5" thickBot="1" x14ac:dyDescent="0.3">
      <c r="A17" s="320" t="s">
        <v>124</v>
      </c>
      <c r="B17" s="227" t="s">
        <v>138</v>
      </c>
      <c r="C17" s="227" t="s">
        <v>139</v>
      </c>
      <c r="D17" s="228" t="s">
        <v>140</v>
      </c>
      <c r="E17" s="227" t="s">
        <v>403</v>
      </c>
      <c r="F17" s="227" t="s">
        <v>404</v>
      </c>
      <c r="G17" s="321" t="s">
        <v>141</v>
      </c>
    </row>
    <row r="18" spans="1:7" ht="13" x14ac:dyDescent="0.25">
      <c r="A18" s="418"/>
      <c r="B18" s="448"/>
      <c r="C18" s="648"/>
      <c r="D18" s="449"/>
      <c r="E18" s="450"/>
      <c r="F18" s="450"/>
      <c r="G18" s="451"/>
    </row>
    <row r="19" spans="1:7" ht="13" x14ac:dyDescent="0.25">
      <c r="A19" s="421"/>
      <c r="B19" s="452"/>
      <c r="C19" s="649"/>
      <c r="D19" s="453"/>
      <c r="E19" s="454"/>
      <c r="F19" s="454"/>
      <c r="G19" s="455"/>
    </row>
    <row r="20" spans="1:7" ht="13" x14ac:dyDescent="0.25">
      <c r="A20" s="421"/>
      <c r="B20" s="452"/>
      <c r="C20" s="649"/>
      <c r="D20" s="453"/>
      <c r="E20" s="454"/>
      <c r="F20" s="454"/>
      <c r="G20" s="455"/>
    </row>
    <row r="21" spans="1:7" ht="13" x14ac:dyDescent="0.25">
      <c r="A21" s="421"/>
      <c r="B21" s="452"/>
      <c r="C21" s="649"/>
      <c r="D21" s="453"/>
      <c r="E21" s="454"/>
      <c r="F21" s="454"/>
      <c r="G21" s="455"/>
    </row>
    <row r="22" spans="1:7" ht="13" x14ac:dyDescent="0.25">
      <c r="A22" s="421"/>
      <c r="B22" s="452"/>
      <c r="C22" s="649"/>
      <c r="D22" s="453"/>
      <c r="E22" s="454"/>
      <c r="F22" s="454"/>
      <c r="G22" s="455"/>
    </row>
    <row r="23" spans="1:7" ht="13" x14ac:dyDescent="0.25">
      <c r="A23" s="421"/>
      <c r="B23" s="452"/>
      <c r="C23" s="649"/>
      <c r="D23" s="453"/>
      <c r="E23" s="454"/>
      <c r="F23" s="454"/>
      <c r="G23" s="455"/>
    </row>
    <row r="24" spans="1:7" ht="13" x14ac:dyDescent="0.25">
      <c r="A24" s="421"/>
      <c r="B24" s="452"/>
      <c r="C24" s="649"/>
      <c r="D24" s="453"/>
      <c r="E24" s="454"/>
      <c r="F24" s="454"/>
      <c r="G24" s="455"/>
    </row>
    <row r="25" spans="1:7" ht="13" x14ac:dyDescent="0.25">
      <c r="A25" s="421"/>
      <c r="B25" s="452"/>
      <c r="C25" s="649"/>
      <c r="D25" s="453"/>
      <c r="E25" s="454"/>
      <c r="F25" s="454"/>
      <c r="G25" s="455"/>
    </row>
    <row r="26" spans="1:7" ht="13" x14ac:dyDescent="0.25">
      <c r="A26" s="421"/>
      <c r="B26" s="452"/>
      <c r="C26" s="649"/>
      <c r="D26" s="453"/>
      <c r="E26" s="454"/>
      <c r="F26" s="454"/>
      <c r="G26" s="455"/>
    </row>
    <row r="27" spans="1:7" ht="13" x14ac:dyDescent="0.25">
      <c r="A27" s="421"/>
      <c r="B27" s="452"/>
      <c r="C27" s="649"/>
      <c r="D27" s="453"/>
      <c r="E27" s="454"/>
      <c r="F27" s="454"/>
      <c r="G27" s="455"/>
    </row>
    <row r="28" spans="1:7" ht="13" x14ac:dyDescent="0.25">
      <c r="A28" s="421"/>
      <c r="B28" s="452"/>
      <c r="C28" s="649"/>
      <c r="D28" s="453"/>
      <c r="E28" s="454"/>
      <c r="F28" s="454"/>
      <c r="G28" s="455"/>
    </row>
    <row r="29" spans="1:7" ht="13" x14ac:dyDescent="0.25">
      <c r="A29" s="421"/>
      <c r="B29" s="452"/>
      <c r="C29" s="649"/>
      <c r="D29" s="453"/>
      <c r="E29" s="454"/>
      <c r="F29" s="454"/>
      <c r="G29" s="455"/>
    </row>
    <row r="30" spans="1:7" ht="13" x14ac:dyDescent="0.25">
      <c r="A30" s="421"/>
      <c r="B30" s="452"/>
      <c r="C30" s="649"/>
      <c r="D30" s="453"/>
      <c r="E30" s="454"/>
      <c r="F30" s="454"/>
      <c r="G30" s="455"/>
    </row>
    <row r="31" spans="1:7" ht="13" x14ac:dyDescent="0.25">
      <c r="A31" s="421"/>
      <c r="B31" s="452"/>
      <c r="C31" s="649"/>
      <c r="D31" s="453"/>
      <c r="E31" s="454"/>
      <c r="F31" s="454"/>
      <c r="G31" s="455"/>
    </row>
    <row r="32" spans="1:7" ht="13" x14ac:dyDescent="0.25">
      <c r="A32" s="421"/>
      <c r="B32" s="452"/>
      <c r="C32" s="649"/>
      <c r="D32" s="453"/>
      <c r="E32" s="454"/>
      <c r="F32" s="454"/>
      <c r="G32" s="455"/>
    </row>
    <row r="33" spans="1:7" ht="13" x14ac:dyDescent="0.25">
      <c r="A33" s="421"/>
      <c r="B33" s="452"/>
      <c r="C33" s="649"/>
      <c r="D33" s="453"/>
      <c r="E33" s="454"/>
      <c r="F33" s="454"/>
      <c r="G33" s="455"/>
    </row>
    <row r="34" spans="1:7" ht="13" x14ac:dyDescent="0.25">
      <c r="A34" s="421"/>
      <c r="B34" s="452"/>
      <c r="C34" s="649"/>
      <c r="D34" s="453"/>
      <c r="E34" s="454"/>
      <c r="F34" s="454"/>
      <c r="G34" s="455"/>
    </row>
    <row r="35" spans="1:7" ht="13" x14ac:dyDescent="0.25">
      <c r="A35" s="421"/>
      <c r="B35" s="452"/>
      <c r="C35" s="649"/>
      <c r="D35" s="453"/>
      <c r="E35" s="454"/>
      <c r="F35" s="454"/>
      <c r="G35" s="455"/>
    </row>
    <row r="36" spans="1:7" ht="13" x14ac:dyDescent="0.25">
      <c r="A36" s="421"/>
      <c r="B36" s="452"/>
      <c r="C36" s="649"/>
      <c r="D36" s="453"/>
      <c r="E36" s="454"/>
      <c r="F36" s="454"/>
      <c r="G36" s="455"/>
    </row>
    <row r="37" spans="1:7" ht="13" x14ac:dyDescent="0.25">
      <c r="A37" s="421"/>
      <c r="B37" s="452"/>
      <c r="C37" s="649"/>
      <c r="D37" s="453"/>
      <c r="E37" s="454"/>
      <c r="F37" s="454"/>
      <c r="G37" s="455"/>
    </row>
    <row r="38" spans="1:7" ht="13" x14ac:dyDescent="0.25">
      <c r="A38" s="421"/>
      <c r="B38" s="452"/>
      <c r="C38" s="649"/>
      <c r="D38" s="453"/>
      <c r="E38" s="454"/>
      <c r="F38" s="454"/>
      <c r="G38" s="455"/>
    </row>
    <row r="39" spans="1:7" ht="13" x14ac:dyDescent="0.25">
      <c r="A39" s="421"/>
      <c r="B39" s="452"/>
      <c r="C39" s="649"/>
      <c r="D39" s="453"/>
      <c r="E39" s="454"/>
      <c r="F39" s="454"/>
      <c r="G39" s="455"/>
    </row>
    <row r="40" spans="1:7" ht="13" x14ac:dyDescent="0.25">
      <c r="A40" s="421"/>
      <c r="B40" s="452"/>
      <c r="C40" s="649"/>
      <c r="D40" s="453"/>
      <c r="E40" s="454"/>
      <c r="F40" s="454"/>
      <c r="G40" s="455"/>
    </row>
    <row r="41" spans="1:7" ht="13.5" thickBot="1" x14ac:dyDescent="0.3">
      <c r="A41" s="436"/>
      <c r="B41" s="456"/>
      <c r="C41" s="650"/>
      <c r="D41" s="457"/>
      <c r="E41" s="458"/>
      <c r="F41" s="458"/>
      <c r="G41" s="459"/>
    </row>
    <row r="42" spans="1:7" ht="13" x14ac:dyDescent="0.25">
      <c r="A42" s="8"/>
      <c r="B42" s="8"/>
      <c r="C42" s="194"/>
      <c r="D42" s="20"/>
      <c r="E42" s="8"/>
      <c r="F42" s="8"/>
      <c r="G42" s="23"/>
    </row>
    <row r="43" spans="1:7" ht="13" x14ac:dyDescent="0.25">
      <c r="A43" s="8"/>
      <c r="B43" s="8"/>
      <c r="C43" s="194"/>
      <c r="D43" s="20"/>
      <c r="E43" s="8"/>
      <c r="F43" s="8"/>
      <c r="G43" s="23"/>
    </row>
    <row r="44" spans="1:7" ht="13" x14ac:dyDescent="0.25">
      <c r="A44" s="8"/>
      <c r="B44" s="8"/>
      <c r="C44" s="194"/>
      <c r="D44" s="20"/>
      <c r="E44" s="8"/>
      <c r="F44" s="8"/>
      <c r="G44" s="23"/>
    </row>
  </sheetData>
  <sheetProtection password="EF22" sheet="1" insertRows="0" deleteRows="0"/>
  <phoneticPr fontId="20" type="noConversion"/>
  <conditionalFormatting sqref="F16">
    <cfRule type="cellIs" dxfId="13" priority="1" stopIfTrue="1" operator="equal">
      <formula>"Check Rules!!!"</formula>
    </cfRule>
  </conditionalFormatting>
  <dataValidations count="2">
    <dataValidation type="whole" operator="greaterThanOrEqual" allowBlank="1" showInputMessage="1" showErrorMessage="1" errorTitle="CBN - OFID" error="Data input must be POSITIVE WHOLE NUMBERS" sqref="E18:F65536">
      <formula1>0</formula1>
    </dataValidation>
    <dataValidation type="date" operator="greaterThan" allowBlank="1" showInputMessage="1" showErrorMessage="1" sqref="C18:C41">
      <formula1>29221</formula1>
    </dataValidation>
  </dataValidations>
  <pageMargins left="0.7" right="0.7" top="0.19" bottom="0.75" header="0.18" footer="0.3"/>
  <pageSetup scale="94" fitToHeight="2" orientation="landscape" r:id="rId1"/>
  <headerFooter>
    <oddFooter>&amp;L&amp;F &amp;A&amp;C&amp;P / 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300</vt:lpstr>
      <vt:lpstr>1000</vt:lpstr>
      <vt:lpstr>001</vt:lpstr>
      <vt:lpstr>221</vt:lpstr>
      <vt:lpstr>311</vt:lpstr>
      <vt:lpstr>321</vt:lpstr>
      <vt:lpstr>641</vt:lpstr>
      <vt:lpstr>711</vt:lpstr>
      <vt:lpstr>746</vt:lpstr>
      <vt:lpstr>761</vt:lpstr>
      <vt:lpstr>771</vt:lpstr>
      <vt:lpstr>762</vt:lpstr>
      <vt:lpstr>763</vt:lpstr>
      <vt:lpstr>764</vt:lpstr>
      <vt:lpstr>811</vt:lpstr>
      <vt:lpstr>141</vt:lpstr>
      <vt:lpstr>201</vt:lpstr>
      <vt:lpstr>202</vt:lpstr>
      <vt:lpstr>312</vt:lpstr>
      <vt:lpstr>322</vt:lpstr>
      <vt:lpstr>451</vt:lpstr>
      <vt:lpstr>501</vt:lpstr>
      <vt:lpstr>642</vt:lpstr>
      <vt:lpstr>651</vt:lpstr>
      <vt:lpstr>933</vt:lpstr>
      <vt:lpstr>951</vt:lpstr>
      <vt:lpstr>996</vt:lpstr>
      <vt:lpstr>980</vt:lpstr>
      <vt:lpstr>i</vt:lpstr>
      <vt:lpstr>'300'!Print_Area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2009-10-28T05:15:03Z</cp:lastPrinted>
  <dcterms:created xsi:type="dcterms:W3CDTF">2006-09-16T00:00:00Z</dcterms:created>
  <dcterms:modified xsi:type="dcterms:W3CDTF">2025-05-24T15:21:29Z</dcterms:modified>
</cp:coreProperties>
</file>